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23256" windowHeight="12456" tabRatio="700" activeTab="1"/>
  </bookViews>
  <sheets>
    <sheet name="Planilha Orcamentaria" sheetId="4" r:id="rId1"/>
    <sheet name="CRONOGRAMA FISICO FINANCEIRO" sheetId="5" r:id="rId2"/>
    <sheet name="RELATORIO FOTOGRAFICO" sheetId="6" r:id="rId3"/>
  </sheets>
  <definedNames>
    <definedName name="_xlnm.Print_Area" localSheetId="1">'CRONOGRAMA FISICO FINANCEIRO'!$A$1:$O$25</definedName>
    <definedName name="_xlnm.Print_Area" localSheetId="0">'Planilha Orcamentaria'!$A$1:$I$37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4"/>
  <c r="E12" i="5"/>
  <c r="C11"/>
  <c r="F20" i="4"/>
  <c r="F23"/>
  <c r="I23" s="1"/>
  <c r="F22"/>
  <c r="I22" s="1"/>
  <c r="F21"/>
  <c r="I21" s="1"/>
  <c r="I20"/>
  <c r="F18"/>
  <c r="H23"/>
  <c r="H22"/>
  <c r="H21"/>
  <c r="H20"/>
  <c r="F17"/>
  <c r="F15"/>
  <c r="H16"/>
  <c r="H15"/>
  <c r="J16"/>
  <c r="J15"/>
  <c r="K15" s="1"/>
  <c r="K16" s="1"/>
  <c r="L24"/>
  <c r="H18"/>
  <c r="I19" l="1"/>
  <c r="I18"/>
  <c r="A7" i="5"/>
  <c r="C9" l="1"/>
  <c r="I15" i="4"/>
  <c r="I16"/>
  <c r="H17"/>
  <c r="I17" s="1"/>
  <c r="I14" l="1"/>
  <c r="E10" i="5" l="1"/>
  <c r="E14" s="1"/>
  <c r="F10" l="1"/>
  <c r="F14" s="1"/>
  <c r="G10"/>
  <c r="H10"/>
  <c r="F13" l="1"/>
  <c r="O13"/>
  <c r="E9"/>
  <c r="E13" s="1"/>
</calcChain>
</file>

<file path=xl/sharedStrings.xml><?xml version="1.0" encoding="utf-8"?>
<sst xmlns="http://schemas.openxmlformats.org/spreadsheetml/2006/main" count="116" uniqueCount="94">
  <si>
    <t>SETOP</t>
  </si>
  <si>
    <t>M</t>
  </si>
  <si>
    <t>Kg</t>
  </si>
  <si>
    <t>COBERTURA</t>
  </si>
  <si>
    <t xml:space="preserve"> ED-20603 </t>
  </si>
  <si>
    <t xml:space="preserve"> ED-50648 </t>
  </si>
  <si>
    <t>TOTAL</t>
  </si>
  <si>
    <t xml:space="preserve">FOLHA Nº: </t>
  </si>
  <si>
    <t>(    )</t>
  </si>
  <si>
    <t>DIRETA</t>
  </si>
  <si>
    <t>INDIRETA</t>
  </si>
  <si>
    <t>ITEM</t>
  </si>
  <si>
    <t>CÓDIGO</t>
  </si>
  <si>
    <t>DESCRIÇÃO</t>
  </si>
  <si>
    <t>UNIDADE</t>
  </si>
  <si>
    <t>QUANTIDADE</t>
  </si>
  <si>
    <t>PREÇO UNITÁRIO S/ LDI</t>
  </si>
  <si>
    <t>PREÇO UNITÁRIO C/ LDI</t>
  </si>
  <si>
    <t>PREÇO TOTAL</t>
  </si>
  <si>
    <t>TOTAL GERAL DA OBRA</t>
  </si>
  <si>
    <t>CRONOGRAMA FÍSICO-FINANCEIRO</t>
  </si>
  <si>
    <t>ETAPAS/DESCRIÇÃO</t>
  </si>
  <si>
    <t>FÍSICO/ FINANCEIRO</t>
  </si>
  <si>
    <t>TOTAL  ETAPAS</t>
  </si>
  <si>
    <t>MÊS 1</t>
  </si>
  <si>
    <t>MÊS 2</t>
  </si>
  <si>
    <t>MÊS 3</t>
  </si>
  <si>
    <t>MÊS 4</t>
  </si>
  <si>
    <t>MÊS 5</t>
  </si>
  <si>
    <t>MÊS 6</t>
  </si>
  <si>
    <t>Físico %</t>
  </si>
  <si>
    <t>Financeiro</t>
  </si>
  <si>
    <t>Observações:</t>
  </si>
  <si>
    <t>(  X   )</t>
  </si>
  <si>
    <t>LDI - OBRA</t>
  </si>
  <si>
    <t>M2</t>
  </si>
  <si>
    <t>MÊS 7</t>
  </si>
  <si>
    <t>MÊS 8</t>
  </si>
  <si>
    <t>MÊS 9</t>
  </si>
  <si>
    <t>MÊS 10</t>
  </si>
  <si>
    <t>PLANILHA ORÇAMENTÁRIA DE CUSTOS - COM DESONERAÇÃO</t>
  </si>
  <si>
    <t>PREFEITURA: SÃO JOÃO DO MANHUAÇU/MG</t>
  </si>
  <si>
    <t xml:space="preserve">FORMA DE EXECUÇÃO: </t>
  </si>
  <si>
    <t>FORNECIMENTO DE ESTRUTURA METÁLICA E ENGRADAMENTO
METÁLICO, EM AÇO, PARA TELHADO, EXCLUSIVE TELHA,
INCLUSIVE FABRICAÇÃO, TRANSPORTE, MONTAGEM E
APLICAÇÃO DE FUNDO PREPARADOR ANTICORROSIVO EM
SUPERFÍCIE METÁLICA, UMA (1) DEMÃO</t>
  </si>
  <si>
    <r>
      <t xml:space="preserve">REGIÃO/MÊS DE REFERÊNCIA: </t>
    </r>
    <r>
      <rPr>
        <b/>
        <sz val="10"/>
        <color rgb="FFFF0000"/>
        <rFont val="Arial"/>
        <family val="2"/>
      </rPr>
      <t>SEINFRA C/DESONERAÇÃO - LESTE 08/2023</t>
    </r>
  </si>
  <si>
    <t>CALHA EM CHAPA GALVANIZADA, ESP. 0,65MM (GSG-24), COM
DESENVOLVIMENTO DE 100CM, INCLUSIVE IÇAMENTO MANUAL
VERTICAL</t>
  </si>
  <si>
    <t>COBERTURA EM TELHA METÁLICA GALVANIZADA ONDULADA,
TIPO SIMPLES, ESP. 0,50MM, ACABAMENTO NATURAL, INCLUSIVE ACESSÓRIOS PARA FIXAÇÃO, FORNECIMENTO E INSTALAÇÃO</t>
  </si>
  <si>
    <t>ED-13852</t>
  </si>
  <si>
    <t>FORNECIMENTO DE ESTRUTURA METÁLICA EM PERFIL SOLDADO, INCLUSIVE FABRICAÇÃO, TRANSPORTE, MONTAGEM E APLICAÇÃO DE FUNDO PREPARADOR ANTICORROSIVO EM
SUPERFÍCIE METÁLICA, UMA (1) DEMÃO</t>
  </si>
  <si>
    <t>ED-49665</t>
  </si>
  <si>
    <t>1.1</t>
  </si>
  <si>
    <t>1.2</t>
  </si>
  <si>
    <t>1.3</t>
  </si>
  <si>
    <t>1.4</t>
  </si>
  <si>
    <t>PRAZO DA OBRA: 1 MESES</t>
  </si>
  <si>
    <t>JOSÉ DE FREITAS LACERDA JÚNIOR  - ENGENHEIRO CIVIL</t>
  </si>
  <si>
    <t>CREA/MG Nº 200.341/D</t>
  </si>
  <si>
    <t>SERGIO LUCIO CAMILO - PREFEITO MUNICIPAL</t>
  </si>
  <si>
    <t>JOSE DE FREITAS LACERDA JUNIOR - ENG CIVIL</t>
  </si>
  <si>
    <t>CREA/MG nº 200.341/D</t>
  </si>
  <si>
    <t>PRAZO DE EXECUÇÃO: 1 MESES</t>
  </si>
  <si>
    <t>OBRA: CONSTRUÇÃO DA COBERTURA DA ESCOLA BERTOLINO RAPOSO</t>
  </si>
  <si>
    <t>MOVIMETAÇÃO DE TERRA E FUNDAÇÃO DA ESTRUTURA METÁLICA</t>
  </si>
  <si>
    <t>ED-51108</t>
  </si>
  <si>
    <t>ESCAVAÇÃO MANUAL DE VALA COM PROFUNDIDADE MAIOR QUE 1,5M E MENOR OU IGUAL 3,0M, INCLUSIVE DESCARGA LATERAL</t>
  </si>
  <si>
    <t>M3</t>
  </si>
  <si>
    <t>ED-51120</t>
  </si>
  <si>
    <t>REATERRO MANUAL DE VALA, INCLUSIVE ESPALHAMENTO E
COMPACTAÇÃO MANUAL COM SOQUETE</t>
  </si>
  <si>
    <t>ED-48298</t>
  </si>
  <si>
    <t>CORTE, DOBRA E MONTAGEM DE AÇO CA-50/60, INCLUSIVE
ESPAÇADOR</t>
  </si>
  <si>
    <t>KG</t>
  </si>
  <si>
    <t>ED-49637</t>
  </si>
  <si>
    <t>FORNECIMENTO DE CONCRETO ESTRUTURAL, USINADO
BOMBEADO, COM FCK 20MPA, INCLUSIVE LANÇAMENTO,
ADENSAMENTO E ACABAMENTO</t>
  </si>
  <si>
    <t>2.1</t>
  </si>
  <si>
    <t>2.2</t>
  </si>
  <si>
    <t>2.3</t>
  </si>
  <si>
    <t>2.4</t>
  </si>
  <si>
    <t>DATA: 17/09/2024</t>
  </si>
  <si>
    <t>VALOR DO CONTRATO : R$ 136.380,60</t>
  </si>
  <si>
    <t>Governo do Estado de Minas Gerais
Secretaria de Estado de Infraestrutura e Mobilidade
Subsecretaria de Obras e Infraestrutura
Divisão de Monitoramento e Inovação</t>
  </si>
  <si>
    <t>6. FOTOS</t>
  </si>
  <si>
    <t>Data da Visita:</t>
  </si>
  <si>
    <t>FOTO 01</t>
  </si>
  <si>
    <t>FOTO 02</t>
  </si>
  <si>
    <t>DESCRIÇÃO:</t>
  </si>
  <si>
    <t>FOTO 03</t>
  </si>
  <si>
    <t>FOTO 04</t>
  </si>
  <si>
    <t>Município: São João do Manhuaçu/MG</t>
  </si>
  <si>
    <t>_______________</t>
  </si>
  <si>
    <t>Assinatura: __________________________________________________________</t>
  </si>
  <si>
    <t>RELATÓRIO DE MONITORAMENTO/VISTORIA - ESCOLA MUNICIPAL BERTOLINO RAPOSO/SÃO JOÃO DO MANHUAÇU/MG</t>
  </si>
  <si>
    <t>Responsável Técnico: JOSE DE FREITAS L JUNIOR CREA MG 200.341/D</t>
  </si>
  <si>
    <t>LOCAL: CORREGO SANTANA, ZONA RURAL DE SÃO JOÃO DO MANHUAÇU/MG</t>
  </si>
  <si>
    <t>LOCAL:  CORREGO SANTANA, ZONA RURAL DE SÃO JOAO DO MANHUAÇU/MG</t>
  </si>
</sst>
</file>

<file path=xl/styles.xml><?xml version="1.0" encoding="utf-8"?>
<styleSheet xmlns="http://schemas.openxmlformats.org/spreadsheetml/2006/main">
  <numFmts count="5">
    <numFmt numFmtId="44" formatCode="_-&quot;R$&quot;\ * #,##0.00_-;\-&quot;R$&quot;\ * #,##0.00_-;_-&quot;R$&quot;\ * &quot;-&quot;??_-;_-@_-"/>
    <numFmt numFmtId="164" formatCode="0.000%"/>
    <numFmt numFmtId="165" formatCode="_(* #,##0.00_);_(* \(#,##0.00\);_(* &quot;-&quot;??_);_(@_)"/>
    <numFmt numFmtId="166" formatCode="&quot;R$ &quot;#,##0.00"/>
    <numFmt numFmtId="167" formatCode="0.0000000%"/>
  </numFmts>
  <fonts count="29">
    <font>
      <sz val="11"/>
      <name val="Arial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sz val="8"/>
      <color indexed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name val="Arial"/>
      <family val="1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1"/>
      <name val="Arial"/>
      <family val="1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2" fillId="0" borderId="0"/>
    <xf numFmtId="9" fontId="3" fillId="0" borderId="0"/>
    <xf numFmtId="9" fontId="2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1" fillId="0" borderId="0"/>
    <xf numFmtId="9" fontId="27" fillId="0" borderId="0" applyFont="0" applyFill="0" applyBorder="0" applyAlignment="0" applyProtection="0"/>
  </cellStyleXfs>
  <cellXfs count="282">
    <xf numFmtId="0" fontId="0" fillId="0" borderId="0" xfId="0"/>
    <xf numFmtId="0" fontId="8" fillId="0" borderId="0" xfId="5" applyFont="1"/>
    <xf numFmtId="0" fontId="10" fillId="0" borderId="10" xfId="5" applyFont="1" applyBorder="1" applyAlignment="1">
      <alignment horizontal="center" vertical="center"/>
    </xf>
    <xf numFmtId="0" fontId="10" fillId="0" borderId="11" xfId="5" applyFont="1" applyBorder="1" applyAlignment="1">
      <alignment horizontal="center" vertical="center"/>
    </xf>
    <xf numFmtId="0" fontId="10" fillId="0" borderId="12" xfId="5" applyFont="1" applyBorder="1" applyAlignment="1">
      <alignment horizontal="center" vertical="center"/>
    </xf>
    <xf numFmtId="0" fontId="10" fillId="0" borderId="25" xfId="5" applyFont="1" applyBorder="1" applyAlignment="1">
      <alignment horizontal="left" vertical="center"/>
    </xf>
    <xf numFmtId="0" fontId="10" fillId="0" borderId="30" xfId="5" applyFont="1" applyBorder="1" applyAlignment="1">
      <alignment horizontal="center" vertical="center"/>
    </xf>
    <xf numFmtId="10" fontId="10" fillId="0" borderId="31" xfId="6" applyNumberFormat="1" applyFont="1" applyFill="1" applyBorder="1" applyAlignment="1">
      <alignment horizontal="center" vertical="center"/>
    </xf>
    <xf numFmtId="0" fontId="10" fillId="0" borderId="32" xfId="5" applyFont="1" applyBorder="1" applyAlignment="1">
      <alignment horizontal="center" vertical="center"/>
    </xf>
    <xf numFmtId="0" fontId="10" fillId="0" borderId="33" xfId="5" applyFont="1" applyBorder="1" applyAlignment="1">
      <alignment horizontal="center" vertical="center"/>
    </xf>
    <xf numFmtId="0" fontId="10" fillId="0" borderId="33" xfId="5" applyFont="1" applyBorder="1" applyAlignment="1">
      <alignment horizontal="center" vertical="center" wrapText="1"/>
    </xf>
    <xf numFmtId="0" fontId="10" fillId="0" borderId="34" xfId="5" applyFont="1" applyBorder="1" applyAlignment="1">
      <alignment horizontal="center" vertical="center" wrapText="1"/>
    </xf>
    <xf numFmtId="4" fontId="13" fillId="0" borderId="35" xfId="5" applyNumberFormat="1" applyFont="1" applyBorder="1" applyAlignment="1">
      <alignment horizontal="center" vertical="center" wrapText="1"/>
    </xf>
    <xf numFmtId="4" fontId="13" fillId="0" borderId="36" xfId="5" applyNumberFormat="1" applyFont="1" applyBorder="1" applyAlignment="1">
      <alignment horizontal="center" vertical="center" wrapText="1"/>
    </xf>
    <xf numFmtId="0" fontId="12" fillId="0" borderId="37" xfId="5" applyFont="1" applyBorder="1" applyAlignment="1">
      <alignment horizontal="center" vertical="center" wrapText="1"/>
    </xf>
    <xf numFmtId="49" fontId="12" fillId="0" borderId="35" xfId="5" applyNumberFormat="1" applyFont="1" applyBorder="1" applyAlignment="1">
      <alignment horizontal="center" vertical="center" wrapText="1"/>
    </xf>
    <xf numFmtId="0" fontId="12" fillId="0" borderId="35" xfId="5" applyFont="1" applyBorder="1" applyAlignment="1">
      <alignment horizontal="left" vertical="center" wrapText="1"/>
    </xf>
    <xf numFmtId="2" fontId="12" fillId="0" borderId="35" xfId="7" applyNumberFormat="1" applyFont="1" applyFill="1" applyBorder="1" applyAlignment="1">
      <alignment horizontal="center" vertical="center" wrapText="1"/>
    </xf>
    <xf numFmtId="4" fontId="12" fillId="0" borderId="35" xfId="5" applyNumberFormat="1" applyFont="1" applyBorder="1" applyAlignment="1">
      <alignment horizontal="center" vertical="center" wrapText="1"/>
    </xf>
    <xf numFmtId="4" fontId="11" fillId="0" borderId="38" xfId="5" applyNumberFormat="1" applyFont="1" applyBorder="1" applyAlignment="1">
      <alignment horizontal="center" vertical="center" wrapText="1"/>
    </xf>
    <xf numFmtId="0" fontId="11" fillId="0" borderId="5" xfId="5" applyFont="1" applyBorder="1" applyAlignment="1">
      <alignment horizontal="center" vertical="center" wrapText="1"/>
    </xf>
    <xf numFmtId="4" fontId="11" fillId="0" borderId="6" xfId="5" applyNumberFormat="1" applyFont="1" applyBorder="1" applyAlignment="1">
      <alignment horizontal="center" vertical="center" wrapText="1"/>
    </xf>
    <xf numFmtId="0" fontId="8" fillId="0" borderId="5" xfId="5" applyFont="1" applyBorder="1" applyAlignment="1">
      <alignment vertical="center"/>
    </xf>
    <xf numFmtId="0" fontId="8" fillId="0" borderId="6" xfId="5" applyFont="1" applyBorder="1" applyAlignment="1">
      <alignment vertical="center"/>
    </xf>
    <xf numFmtId="0" fontId="8" fillId="0" borderId="0" xfId="5" applyFont="1" applyAlignment="1">
      <alignment horizontal="center" vertical="center"/>
    </xf>
    <xf numFmtId="0" fontId="12" fillId="0" borderId="5" xfId="5" applyFont="1" applyBorder="1" applyAlignment="1">
      <alignment vertical="center"/>
    </xf>
    <xf numFmtId="0" fontId="12" fillId="0" borderId="6" xfId="5" applyFont="1" applyBorder="1" applyAlignment="1">
      <alignment vertical="center"/>
    </xf>
    <xf numFmtId="0" fontId="8" fillId="0" borderId="5" xfId="5" applyFont="1" applyBorder="1"/>
    <xf numFmtId="0" fontId="8" fillId="0" borderId="6" xfId="5" applyFont="1" applyBorder="1"/>
    <xf numFmtId="0" fontId="8" fillId="0" borderId="7" xfId="5" applyFont="1" applyBorder="1"/>
    <xf numFmtId="0" fontId="8" fillId="0" borderId="8" xfId="5" applyFont="1" applyBorder="1"/>
    <xf numFmtId="0" fontId="8" fillId="0" borderId="9" xfId="5" applyFont="1" applyBorder="1"/>
    <xf numFmtId="0" fontId="7" fillId="3" borderId="2" xfId="5" applyFill="1" applyBorder="1"/>
    <xf numFmtId="0" fontId="7" fillId="3" borderId="3" xfId="5" applyFill="1" applyBorder="1"/>
    <xf numFmtId="0" fontId="7" fillId="3" borderId="3" xfId="5" applyFill="1" applyBorder="1" applyAlignment="1">
      <alignment wrapText="1"/>
    </xf>
    <xf numFmtId="0" fontId="7" fillId="3" borderId="4" xfId="5" applyFill="1" applyBorder="1"/>
    <xf numFmtId="0" fontId="7" fillId="3" borderId="0" xfId="5" applyFill="1"/>
    <xf numFmtId="0" fontId="7" fillId="3" borderId="5" xfId="5" applyFill="1" applyBorder="1"/>
    <xf numFmtId="0" fontId="7" fillId="3" borderId="0" xfId="5" applyFill="1" applyAlignment="1">
      <alignment wrapText="1"/>
    </xf>
    <xf numFmtId="0" fontId="7" fillId="3" borderId="6" xfId="5" applyFill="1" applyBorder="1"/>
    <xf numFmtId="0" fontId="16" fillId="3" borderId="43" xfId="5" applyFont="1" applyFill="1" applyBorder="1" applyAlignment="1">
      <alignment horizontal="center" vertical="center"/>
    </xf>
    <xf numFmtId="0" fontId="16" fillId="3" borderId="16" xfId="5" applyFont="1" applyFill="1" applyBorder="1" applyAlignment="1">
      <alignment horizontal="center" vertical="center"/>
    </xf>
    <xf numFmtId="0" fontId="16" fillId="3" borderId="16" xfId="5" applyFont="1" applyFill="1" applyBorder="1" applyAlignment="1">
      <alignment horizontal="center" vertical="center" wrapText="1"/>
    </xf>
    <xf numFmtId="0" fontId="16" fillId="3" borderId="18" xfId="5" applyFont="1" applyFill="1" applyBorder="1" applyAlignment="1">
      <alignment horizontal="center" vertical="center"/>
    </xf>
    <xf numFmtId="49" fontId="17" fillId="3" borderId="47" xfId="5" applyNumberFormat="1" applyFont="1" applyFill="1" applyBorder="1" applyAlignment="1">
      <alignment horizontal="center" vertical="top" wrapText="1"/>
    </xf>
    <xf numFmtId="10" fontId="17" fillId="3" borderId="44" xfId="5" applyNumberFormat="1" applyFont="1" applyFill="1" applyBorder="1" applyAlignment="1">
      <alignment vertical="top" wrapText="1"/>
    </xf>
    <xf numFmtId="10" fontId="18" fillId="3" borderId="44" xfId="7" applyNumberFormat="1" applyFont="1" applyFill="1" applyBorder="1" applyAlignment="1">
      <alignment vertical="top" wrapText="1"/>
    </xf>
    <xf numFmtId="10" fontId="18" fillId="3" borderId="44" xfId="5" applyNumberFormat="1" applyFont="1" applyFill="1" applyBorder="1" applyAlignment="1">
      <alignment vertical="top" wrapText="1"/>
    </xf>
    <xf numFmtId="10" fontId="18" fillId="3" borderId="45" xfId="5" applyNumberFormat="1" applyFont="1" applyFill="1" applyBorder="1" applyAlignment="1">
      <alignment vertical="top" wrapText="1"/>
    </xf>
    <xf numFmtId="4" fontId="17" fillId="3" borderId="47" xfId="5" applyNumberFormat="1" applyFont="1" applyFill="1" applyBorder="1" applyAlignment="1">
      <alignment vertical="top" wrapText="1"/>
    </xf>
    <xf numFmtId="4" fontId="17" fillId="3" borderId="48" xfId="5" applyNumberFormat="1" applyFont="1" applyFill="1" applyBorder="1" applyAlignment="1">
      <alignment vertical="top" wrapText="1"/>
    </xf>
    <xf numFmtId="49" fontId="20" fillId="4" borderId="50" xfId="5" applyNumberFormat="1" applyFont="1" applyFill="1" applyBorder="1" applyAlignment="1">
      <alignment horizontal="center" vertical="top" wrapText="1"/>
    </xf>
    <xf numFmtId="10" fontId="20" fillId="4" borderId="50" xfId="5" applyNumberFormat="1" applyFont="1" applyFill="1" applyBorder="1" applyAlignment="1">
      <alignment vertical="top" wrapText="1"/>
    </xf>
    <xf numFmtId="10" fontId="20" fillId="4" borderId="51" xfId="5" applyNumberFormat="1" applyFont="1" applyFill="1" applyBorder="1" applyAlignment="1">
      <alignment vertical="top" wrapText="1"/>
    </xf>
    <xf numFmtId="49" fontId="20" fillId="4" borderId="52" xfId="5" applyNumberFormat="1" applyFont="1" applyFill="1" applyBorder="1" applyAlignment="1">
      <alignment horizontal="center" vertical="top" wrapText="1"/>
    </xf>
    <xf numFmtId="166" fontId="20" fillId="4" borderId="52" xfId="5" applyNumberFormat="1" applyFont="1" applyFill="1" applyBorder="1" applyAlignment="1">
      <alignment vertical="top" wrapText="1"/>
    </xf>
    <xf numFmtId="166" fontId="20" fillId="4" borderId="53" xfId="5" applyNumberFormat="1" applyFont="1" applyFill="1" applyBorder="1" applyAlignment="1">
      <alignment vertical="top" wrapText="1"/>
    </xf>
    <xf numFmtId="0" fontId="7" fillId="3" borderId="5" xfId="5" applyFill="1" applyBorder="1" applyAlignment="1">
      <alignment vertical="center"/>
    </xf>
    <xf numFmtId="0" fontId="7" fillId="3" borderId="6" xfId="5" applyFill="1" applyBorder="1" applyAlignment="1">
      <alignment vertical="center"/>
    </xf>
    <xf numFmtId="0" fontId="16" fillId="3" borderId="2" xfId="5" applyFont="1" applyFill="1" applyBorder="1" applyAlignment="1">
      <alignment wrapText="1"/>
    </xf>
    <xf numFmtId="0" fontId="16" fillId="3" borderId="3" xfId="5" applyFont="1" applyFill="1" applyBorder="1" applyAlignment="1">
      <alignment wrapText="1"/>
    </xf>
    <xf numFmtId="0" fontId="16" fillId="3" borderId="54" xfId="5" applyFont="1" applyFill="1" applyBorder="1" applyAlignment="1">
      <alignment wrapText="1"/>
    </xf>
    <xf numFmtId="0" fontId="16" fillId="3" borderId="5" xfId="5" applyFont="1" applyFill="1" applyBorder="1" applyAlignment="1">
      <alignment wrapText="1"/>
    </xf>
    <xf numFmtId="0" fontId="7" fillId="3" borderId="56" xfId="5" applyFill="1" applyBorder="1" applyAlignment="1">
      <alignment vertical="center"/>
    </xf>
    <xf numFmtId="0" fontId="16" fillId="3" borderId="5" xfId="5" applyFont="1" applyFill="1" applyBorder="1"/>
    <xf numFmtId="0" fontId="5" fillId="3" borderId="56" xfId="5" applyFont="1" applyFill="1" applyBorder="1" applyAlignment="1">
      <alignment vertical="center"/>
    </xf>
    <xf numFmtId="0" fontId="3" fillId="3" borderId="5" xfId="5" applyFont="1" applyFill="1" applyBorder="1"/>
    <xf numFmtId="0" fontId="7" fillId="3" borderId="56" xfId="5" applyFill="1" applyBorder="1"/>
    <xf numFmtId="0" fontId="21" fillId="3" borderId="5" xfId="5" applyFont="1" applyFill="1" applyBorder="1"/>
    <xf numFmtId="0" fontId="18" fillId="3" borderId="5" xfId="5" applyFont="1" applyFill="1" applyBorder="1"/>
    <xf numFmtId="0" fontId="7" fillId="3" borderId="7" xfId="5" applyFill="1" applyBorder="1"/>
    <xf numFmtId="0" fontId="7" fillId="3" borderId="8" xfId="5" applyFill="1" applyBorder="1"/>
    <xf numFmtId="0" fontId="7" fillId="3" borderId="8" xfId="5" applyFill="1" applyBorder="1" applyAlignment="1">
      <alignment wrapText="1"/>
    </xf>
    <xf numFmtId="0" fontId="22" fillId="0" borderId="20" xfId="5" applyFont="1" applyBorder="1" applyAlignment="1">
      <alignment horizontal="center" vertical="center"/>
    </xf>
    <xf numFmtId="0" fontId="22" fillId="0" borderId="0" xfId="5" applyFont="1"/>
    <xf numFmtId="0" fontId="25" fillId="2" borderId="1" xfId="0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10" fillId="0" borderId="11" xfId="5" applyFont="1" applyBorder="1" applyAlignment="1">
      <alignment horizontal="left" vertical="center"/>
    </xf>
    <xf numFmtId="0" fontId="10" fillId="0" borderId="33" xfId="5" applyFont="1" applyBorder="1" applyAlignment="1">
      <alignment horizontal="left" vertical="center"/>
    </xf>
    <xf numFmtId="0" fontId="8" fillId="0" borderId="0" xfId="5" applyFont="1" applyAlignment="1">
      <alignment horizontal="left" vertical="center"/>
    </xf>
    <xf numFmtId="0" fontId="8" fillId="0" borderId="3" xfId="5" applyFont="1" applyBorder="1" applyAlignment="1">
      <alignment horizontal="center" vertical="center"/>
    </xf>
    <xf numFmtId="0" fontId="26" fillId="5" borderId="1" xfId="0" applyFont="1" applyFill="1" applyBorder="1" applyAlignment="1">
      <alignment horizontal="center" vertical="center" wrapText="1"/>
    </xf>
    <xf numFmtId="0" fontId="8" fillId="0" borderId="8" xfId="5" applyFont="1" applyBorder="1" applyAlignment="1">
      <alignment horizontal="center" vertical="center"/>
    </xf>
    <xf numFmtId="0" fontId="26" fillId="5" borderId="1" xfId="0" applyFont="1" applyFill="1" applyBorder="1" applyAlignment="1">
      <alignment horizontal="left" vertical="center" wrapText="1"/>
    </xf>
    <xf numFmtId="0" fontId="8" fillId="0" borderId="8" xfId="5" applyFont="1" applyBorder="1" applyAlignment="1">
      <alignment horizontal="left" vertical="center"/>
    </xf>
    <xf numFmtId="44" fontId="14" fillId="0" borderId="35" xfId="8" applyFont="1" applyBorder="1" applyAlignment="1">
      <alignment horizontal="center" vertical="center" wrapText="1"/>
    </xf>
    <xf numFmtId="44" fontId="13" fillId="0" borderId="35" xfId="8" applyFont="1" applyBorder="1" applyAlignment="1">
      <alignment horizontal="center" vertical="center" wrapText="1"/>
    </xf>
    <xf numFmtId="44" fontId="13" fillId="0" borderId="36" xfId="8" applyFont="1" applyBorder="1" applyAlignment="1">
      <alignment horizontal="center" vertical="center" wrapText="1"/>
    </xf>
    <xf numFmtId="4" fontId="26" fillId="5" borderId="1" xfId="0" applyNumberFormat="1" applyFont="1" applyFill="1" applyBorder="1" applyAlignment="1">
      <alignment horizontal="center" vertical="center" wrapText="1"/>
    </xf>
    <xf numFmtId="4" fontId="25" fillId="2" borderId="1" xfId="0" applyNumberFormat="1" applyFont="1" applyFill="1" applyBorder="1" applyAlignment="1">
      <alignment horizontal="center" vertical="center" wrapText="1"/>
    </xf>
    <xf numFmtId="44" fontId="4" fillId="5" borderId="36" xfId="8" applyFont="1" applyFill="1" applyBorder="1" applyAlignment="1">
      <alignment horizontal="center" vertical="center" wrapText="1"/>
    </xf>
    <xf numFmtId="44" fontId="14" fillId="5" borderId="35" xfId="8" applyFont="1" applyFill="1" applyBorder="1" applyAlignment="1">
      <alignment horizontal="center" vertical="center" wrapText="1"/>
    </xf>
    <xf numFmtId="44" fontId="13" fillId="5" borderId="35" xfId="8" applyFont="1" applyFill="1" applyBorder="1" applyAlignment="1">
      <alignment horizontal="center" vertical="center" wrapText="1"/>
    </xf>
    <xf numFmtId="44" fontId="8" fillId="0" borderId="0" xfId="8" applyFont="1"/>
    <xf numFmtId="0" fontId="26" fillId="5" borderId="58" xfId="0" applyFont="1" applyFill="1" applyBorder="1" applyAlignment="1">
      <alignment horizontal="center" vertical="center" wrapText="1"/>
    </xf>
    <xf numFmtId="0" fontId="25" fillId="2" borderId="58" xfId="0" applyFont="1" applyFill="1" applyBorder="1" applyAlignment="1">
      <alignment horizontal="center" vertical="center" wrapText="1"/>
    </xf>
    <xf numFmtId="0" fontId="11" fillId="0" borderId="0" xfId="5" applyFont="1" applyAlignment="1">
      <alignment horizontal="center" vertical="center" wrapText="1"/>
    </xf>
    <xf numFmtId="0" fontId="11" fillId="0" borderId="0" xfId="5" applyFont="1" applyAlignment="1">
      <alignment horizontal="left" vertical="center" wrapText="1"/>
    </xf>
    <xf numFmtId="0" fontId="8" fillId="0" borderId="0" xfId="5" applyFont="1" applyAlignment="1">
      <alignment vertical="center"/>
    </xf>
    <xf numFmtId="0" fontId="23" fillId="0" borderId="0" xfId="5" applyFont="1" applyAlignment="1">
      <alignment vertical="center"/>
    </xf>
    <xf numFmtId="0" fontId="22" fillId="0" borderId="0" xfId="5" applyFont="1" applyAlignment="1">
      <alignment horizontal="center" vertical="center"/>
    </xf>
    <xf numFmtId="0" fontId="12" fillId="0" borderId="0" xfId="5" applyFont="1" applyAlignment="1">
      <alignment horizontal="center" vertical="center"/>
    </xf>
    <xf numFmtId="0" fontId="22" fillId="0" borderId="0" xfId="5" applyFont="1" applyAlignment="1">
      <alignment horizontal="left" vertical="center"/>
    </xf>
    <xf numFmtId="0" fontId="22" fillId="0" borderId="0" xfId="5" applyFont="1" applyAlignment="1">
      <alignment vertical="center"/>
    </xf>
    <xf numFmtId="10" fontId="18" fillId="3" borderId="60" xfId="5" applyNumberFormat="1" applyFont="1" applyFill="1" applyBorder="1" applyAlignment="1">
      <alignment vertical="top" wrapText="1"/>
    </xf>
    <xf numFmtId="10" fontId="20" fillId="4" borderId="61" xfId="5" applyNumberFormat="1" applyFont="1" applyFill="1" applyBorder="1" applyAlignment="1">
      <alignment vertical="top" wrapText="1"/>
    </xf>
    <xf numFmtId="10" fontId="18" fillId="3" borderId="62" xfId="5" applyNumberFormat="1" applyFont="1" applyFill="1" applyBorder="1" applyAlignment="1">
      <alignment vertical="top" wrapText="1"/>
    </xf>
    <xf numFmtId="10" fontId="20" fillId="4" borderId="63" xfId="5" applyNumberFormat="1" applyFont="1" applyFill="1" applyBorder="1" applyAlignment="1">
      <alignment vertical="top" wrapText="1"/>
    </xf>
    <xf numFmtId="0" fontId="6" fillId="3" borderId="0" xfId="5" applyFont="1" applyFill="1" applyAlignment="1">
      <alignment horizontal="center" vertical="center"/>
    </xf>
    <xf numFmtId="0" fontId="7" fillId="3" borderId="0" xfId="5" applyFill="1" applyAlignment="1">
      <alignment vertical="center"/>
    </xf>
    <xf numFmtId="10" fontId="7" fillId="3" borderId="0" xfId="5" applyNumberFormat="1" applyFill="1"/>
    <xf numFmtId="44" fontId="7" fillId="3" borderId="0" xfId="8" applyFont="1" applyFill="1"/>
    <xf numFmtId="0" fontId="7" fillId="3" borderId="0" xfId="5" applyFill="1" applyAlignment="1">
      <alignment vertical="center" wrapText="1"/>
    </xf>
    <xf numFmtId="0" fontId="16" fillId="3" borderId="0" xfId="5" applyFont="1" applyFill="1" applyAlignment="1">
      <alignment wrapText="1"/>
    </xf>
    <xf numFmtId="0" fontId="16" fillId="3" borderId="0" xfId="5" applyFont="1" applyFill="1"/>
    <xf numFmtId="0" fontId="21" fillId="3" borderId="0" xfId="5" applyFont="1" applyFill="1" applyAlignment="1">
      <alignment wrapText="1"/>
    </xf>
    <xf numFmtId="0" fontId="16" fillId="3" borderId="0" xfId="5" applyFont="1" applyFill="1" applyAlignment="1">
      <alignment horizontal="right"/>
    </xf>
    <xf numFmtId="9" fontId="8" fillId="0" borderId="0" xfId="10" applyFont="1"/>
    <xf numFmtId="164" fontId="8" fillId="0" borderId="0" xfId="10" applyNumberFormat="1" applyFont="1"/>
    <xf numFmtId="167" fontId="7" fillId="3" borderId="0" xfId="5" applyNumberFormat="1" applyFill="1"/>
    <xf numFmtId="44" fontId="12" fillId="5" borderId="35" xfId="8" applyFont="1" applyFill="1" applyBorder="1" applyAlignment="1">
      <alignment horizontal="center" vertical="center" wrapText="1"/>
    </xf>
    <xf numFmtId="4" fontId="17" fillId="3" borderId="44" xfId="5" applyNumberFormat="1" applyFont="1" applyFill="1" applyBorder="1" applyAlignment="1">
      <alignment vertical="top" wrapText="1"/>
    </xf>
    <xf numFmtId="4" fontId="17" fillId="3" borderId="60" xfId="5" applyNumberFormat="1" applyFont="1" applyFill="1" applyBorder="1" applyAlignment="1">
      <alignment vertical="top" wrapText="1"/>
    </xf>
    <xf numFmtId="4" fontId="17" fillId="3" borderId="62" xfId="5" applyNumberFormat="1" applyFont="1" applyFill="1" applyBorder="1" applyAlignment="1">
      <alignment vertical="top" wrapText="1"/>
    </xf>
    <xf numFmtId="4" fontId="17" fillId="3" borderId="45" xfId="5" applyNumberFormat="1" applyFont="1" applyFill="1" applyBorder="1" applyAlignment="1">
      <alignment vertical="top" wrapText="1"/>
    </xf>
    <xf numFmtId="9" fontId="17" fillId="3" borderId="44" xfId="10" applyFont="1" applyFill="1" applyBorder="1" applyAlignment="1">
      <alignment vertical="top" wrapText="1"/>
    </xf>
    <xf numFmtId="0" fontId="16" fillId="0" borderId="0" xfId="2" applyFont="1"/>
    <xf numFmtId="0" fontId="8" fillId="0" borderId="0" xfId="2" applyFont="1"/>
    <xf numFmtId="0" fontId="8" fillId="0" borderId="0" xfId="2" applyFont="1" applyAlignment="1">
      <alignment wrapText="1"/>
    </xf>
    <xf numFmtId="0" fontId="10" fillId="0" borderId="10" xfId="2" applyFont="1" applyBorder="1" applyAlignment="1">
      <alignment vertical="center"/>
    </xf>
    <xf numFmtId="0" fontId="10" fillId="0" borderId="11" xfId="2" applyFont="1" applyBorder="1" applyAlignment="1">
      <alignment vertical="center"/>
    </xf>
    <xf numFmtId="0" fontId="10" fillId="0" borderId="11" xfId="2" applyFont="1" applyBorder="1" applyAlignment="1">
      <alignment horizontal="right"/>
    </xf>
    <xf numFmtId="14" fontId="10" fillId="0" borderId="11" xfId="2" applyNumberFormat="1" applyFont="1" applyBorder="1" applyAlignment="1">
      <alignment horizontal="left"/>
    </xf>
    <xf numFmtId="0" fontId="10" fillId="0" borderId="12" xfId="2" applyFont="1" applyBorder="1" applyAlignment="1">
      <alignment vertical="center"/>
    </xf>
    <xf numFmtId="0" fontId="11" fillId="0" borderId="5" xfId="2" applyFont="1" applyBorder="1" applyAlignment="1">
      <alignment horizontal="left" vertical="top"/>
    </xf>
    <xf numFmtId="0" fontId="6" fillId="0" borderId="11" xfId="2" applyFont="1" applyBorder="1"/>
    <xf numFmtId="0" fontId="3" fillId="0" borderId="11" xfId="2" applyFont="1" applyBorder="1"/>
    <xf numFmtId="0" fontId="3" fillId="0" borderId="0" xfId="2" applyFont="1"/>
    <xf numFmtId="0" fontId="3" fillId="0" borderId="6" xfId="2" applyFont="1" applyBorder="1"/>
    <xf numFmtId="0" fontId="3" fillId="0" borderId="5" xfId="2" applyFont="1" applyBorder="1"/>
    <xf numFmtId="0" fontId="6" fillId="0" borderId="0" xfId="2" applyFont="1" applyAlignment="1">
      <alignment horizontal="center"/>
    </xf>
    <xf numFmtId="0" fontId="3" fillId="0" borderId="39" xfId="2" applyFont="1" applyBorder="1" applyAlignment="1">
      <alignment horizontal="center"/>
    </xf>
    <xf numFmtId="0" fontId="6" fillId="0" borderId="8" xfId="2" applyFont="1" applyBorder="1"/>
    <xf numFmtId="0" fontId="3" fillId="0" borderId="8" xfId="2" applyFont="1" applyBorder="1"/>
    <xf numFmtId="0" fontId="3" fillId="0" borderId="39" xfId="2" applyFont="1" applyBorder="1" applyAlignment="1">
      <alignment vertical="center"/>
    </xf>
    <xf numFmtId="0" fontId="3" fillId="0" borderId="7" xfId="2" applyFont="1" applyBorder="1"/>
    <xf numFmtId="0" fontId="3" fillId="0" borderId="9" xfId="2" applyFont="1" applyBorder="1"/>
    <xf numFmtId="0" fontId="18" fillId="0" borderId="5" xfId="2" applyFont="1" applyBorder="1"/>
    <xf numFmtId="0" fontId="18" fillId="0" borderId="0" xfId="2" applyFont="1"/>
    <xf numFmtId="0" fontId="18" fillId="0" borderId="56" xfId="2" applyFont="1" applyBorder="1"/>
    <xf numFmtId="0" fontId="18" fillId="0" borderId="6" xfId="2" applyFont="1" applyBorder="1"/>
    <xf numFmtId="0" fontId="17" fillId="0" borderId="0" xfId="2" applyFont="1" applyAlignment="1">
      <alignment horizontal="left"/>
    </xf>
    <xf numFmtId="0" fontId="17" fillId="0" borderId="56" xfId="2" applyFont="1" applyBorder="1" applyAlignment="1">
      <alignment horizontal="center" wrapText="1"/>
    </xf>
    <xf numFmtId="0" fontId="20" fillId="0" borderId="57" xfId="2" applyFont="1" applyBorder="1"/>
    <xf numFmtId="0" fontId="17" fillId="0" borderId="0" xfId="2" applyFont="1"/>
    <xf numFmtId="0" fontId="17" fillId="0" borderId="0" xfId="2" applyFont="1" applyAlignment="1">
      <alignment horizontal="center" wrapText="1"/>
    </xf>
    <xf numFmtId="0" fontId="17" fillId="0" borderId="5" xfId="2" applyFont="1" applyBorder="1" applyAlignment="1">
      <alignment horizontal="left"/>
    </xf>
    <xf numFmtId="0" fontId="17" fillId="0" borderId="57" xfId="2" applyFont="1" applyBorder="1"/>
    <xf numFmtId="0" fontId="17" fillId="0" borderId="57" xfId="2" applyFont="1" applyBorder="1" applyAlignment="1">
      <alignment horizontal="left"/>
    </xf>
    <xf numFmtId="0" fontId="17" fillId="0" borderId="6" xfId="2" applyFont="1" applyBorder="1" applyAlignment="1">
      <alignment vertical="top" wrapText="1"/>
    </xf>
    <xf numFmtId="0" fontId="20" fillId="0" borderId="5" xfId="2" applyFont="1" applyBorder="1" applyAlignment="1">
      <alignment horizontal="left"/>
    </xf>
    <xf numFmtId="0" fontId="8" fillId="0" borderId="7" xfId="2" applyFont="1" applyBorder="1" applyAlignment="1">
      <alignment vertical="center"/>
    </xf>
    <xf numFmtId="0" fontId="12" fillId="0" borderId="8" xfId="2" applyFont="1" applyBorder="1" applyAlignment="1">
      <alignment horizontal="center" vertical="center"/>
    </xf>
    <xf numFmtId="0" fontId="22" fillId="0" borderId="39" xfId="5" applyFont="1" applyBorder="1" applyAlignment="1">
      <alignment horizontal="center" vertical="center"/>
    </xf>
    <xf numFmtId="0" fontId="22" fillId="0" borderId="0" xfId="5" applyFont="1" applyAlignment="1">
      <alignment horizontal="center" vertical="center"/>
    </xf>
    <xf numFmtId="0" fontId="10" fillId="0" borderId="40" xfId="5" applyFont="1" applyBorder="1" applyAlignment="1">
      <alignment horizontal="center" vertical="center"/>
    </xf>
    <xf numFmtId="0" fontId="22" fillId="0" borderId="40" xfId="5" applyFont="1" applyBorder="1" applyAlignment="1">
      <alignment horizontal="center" vertical="center"/>
    </xf>
    <xf numFmtId="0" fontId="23" fillId="0" borderId="0" xfId="5" applyFont="1" applyAlignment="1">
      <alignment horizontal="center" vertical="center"/>
    </xf>
    <xf numFmtId="0" fontId="10" fillId="0" borderId="7" xfId="5" applyFont="1" applyBorder="1" applyAlignment="1">
      <alignment horizontal="center" vertical="center" wrapText="1"/>
    </xf>
    <xf numFmtId="0" fontId="10" fillId="0" borderId="8" xfId="5" applyFont="1" applyBorder="1" applyAlignment="1">
      <alignment horizontal="center" vertical="center" wrapText="1"/>
    </xf>
    <xf numFmtId="0" fontId="10" fillId="0" borderId="9" xfId="5" applyFont="1" applyBorder="1" applyAlignment="1">
      <alignment horizontal="center" vertical="center" wrapText="1"/>
    </xf>
    <xf numFmtId="0" fontId="11" fillId="0" borderId="10" xfId="5" applyFont="1" applyBorder="1" applyAlignment="1">
      <alignment horizontal="right" vertical="center" wrapText="1"/>
    </xf>
    <xf numFmtId="0" fontId="11" fillId="0" borderId="11" xfId="5" applyFont="1" applyBorder="1" applyAlignment="1">
      <alignment horizontal="right" vertical="center" wrapText="1"/>
    </xf>
    <xf numFmtId="0" fontId="11" fillId="0" borderId="12" xfId="5" applyFont="1" applyBorder="1" applyAlignment="1">
      <alignment horizontal="right" vertical="center" wrapText="1"/>
    </xf>
    <xf numFmtId="0" fontId="8" fillId="0" borderId="39" xfId="5" applyFont="1" applyBorder="1" applyAlignment="1">
      <alignment horizontal="center" vertical="center"/>
    </xf>
    <xf numFmtId="0" fontId="10" fillId="0" borderId="0" xfId="5" applyFont="1" applyAlignment="1">
      <alignment horizontal="center" vertical="center"/>
    </xf>
    <xf numFmtId="0" fontId="10" fillId="0" borderId="19" xfId="5" applyFont="1" applyBorder="1" applyAlignment="1">
      <alignment horizontal="left" vertical="top"/>
    </xf>
    <xf numFmtId="0" fontId="10" fillId="0" borderId="20" xfId="5" applyFont="1" applyBorder="1" applyAlignment="1">
      <alignment horizontal="left" vertical="top"/>
    </xf>
    <xf numFmtId="0" fontId="10" fillId="0" borderId="21" xfId="5" applyFont="1" applyBorder="1" applyAlignment="1">
      <alignment horizontal="left" vertical="top"/>
    </xf>
    <xf numFmtId="0" fontId="10" fillId="0" borderId="22" xfId="5" applyFont="1" applyBorder="1" applyAlignment="1">
      <alignment horizontal="left" vertical="center"/>
    </xf>
    <xf numFmtId="0" fontId="10" fillId="0" borderId="23" xfId="5" applyFont="1" applyBorder="1" applyAlignment="1">
      <alignment horizontal="left" vertical="center"/>
    </xf>
    <xf numFmtId="0" fontId="10" fillId="0" borderId="24" xfId="5" applyFont="1" applyBorder="1" applyAlignment="1">
      <alignment horizontal="left" vertical="center"/>
    </xf>
    <xf numFmtId="0" fontId="10" fillId="0" borderId="19" xfId="5" applyFont="1" applyBorder="1" applyAlignment="1">
      <alignment horizontal="left" vertical="center"/>
    </xf>
    <xf numFmtId="0" fontId="10" fillId="0" borderId="20" xfId="5" applyFont="1" applyBorder="1" applyAlignment="1">
      <alignment horizontal="left" vertical="center"/>
    </xf>
    <xf numFmtId="0" fontId="10" fillId="0" borderId="21" xfId="5" applyFont="1" applyBorder="1" applyAlignment="1">
      <alignment horizontal="left" vertical="center"/>
    </xf>
    <xf numFmtId="0" fontId="10" fillId="0" borderId="25" xfId="5" applyFont="1" applyBorder="1" applyAlignment="1">
      <alignment horizontal="left" vertical="center"/>
    </xf>
    <xf numFmtId="0" fontId="10" fillId="0" borderId="19" xfId="5" applyFont="1" applyBorder="1" applyAlignment="1">
      <alignment horizontal="left" vertical="center" wrapText="1"/>
    </xf>
    <xf numFmtId="0" fontId="10" fillId="0" borderId="20" xfId="5" applyFont="1" applyBorder="1" applyAlignment="1">
      <alignment horizontal="left" vertical="center" wrapText="1"/>
    </xf>
    <xf numFmtId="0" fontId="10" fillId="0" borderId="21" xfId="5" applyFont="1" applyBorder="1" applyAlignment="1">
      <alignment horizontal="left" vertical="center" wrapText="1"/>
    </xf>
    <xf numFmtId="0" fontId="10" fillId="0" borderId="26" xfId="5" applyFont="1" applyBorder="1" applyAlignment="1">
      <alignment horizontal="center" vertical="center"/>
    </xf>
    <xf numFmtId="0" fontId="10" fillId="0" borderId="57" xfId="5" applyFont="1" applyBorder="1" applyAlignment="1">
      <alignment horizontal="center" vertical="center"/>
    </xf>
    <xf numFmtId="0" fontId="10" fillId="0" borderId="29" xfId="5" applyFont="1" applyBorder="1" applyAlignment="1">
      <alignment horizontal="center" vertical="center"/>
    </xf>
    <xf numFmtId="0" fontId="10" fillId="0" borderId="27" xfId="5" applyFont="1" applyBorder="1" applyAlignment="1">
      <alignment horizontal="left" vertical="center"/>
    </xf>
    <xf numFmtId="0" fontId="10" fillId="0" borderId="56" xfId="5" applyFont="1" applyBorder="1" applyAlignment="1">
      <alignment horizontal="left" vertical="center"/>
    </xf>
    <xf numFmtId="0" fontId="10" fillId="0" borderId="28" xfId="5" applyFont="1" applyBorder="1" applyAlignment="1">
      <alignment horizontal="left" vertical="center"/>
    </xf>
    <xf numFmtId="0" fontId="10" fillId="0" borderId="49" xfId="5" applyFont="1" applyBorder="1" applyAlignment="1">
      <alignment horizontal="left" vertical="center" wrapText="1"/>
    </xf>
    <xf numFmtId="0" fontId="10" fillId="0" borderId="40" xfId="5" applyFont="1" applyBorder="1" applyAlignment="1">
      <alignment horizontal="left" vertical="center" wrapText="1"/>
    </xf>
    <xf numFmtId="0" fontId="10" fillId="0" borderId="27" xfId="5" applyFont="1" applyBorder="1" applyAlignment="1">
      <alignment horizontal="left" vertical="center" wrapText="1"/>
    </xf>
    <xf numFmtId="0" fontId="10" fillId="0" borderId="7" xfId="5" applyFont="1" applyBorder="1" applyAlignment="1">
      <alignment horizontal="left" vertical="center" wrapText="1"/>
    </xf>
    <xf numFmtId="0" fontId="10" fillId="0" borderId="8" xfId="5" applyFont="1" applyBorder="1" applyAlignment="1">
      <alignment horizontal="left" vertical="center" wrapText="1"/>
    </xf>
    <xf numFmtId="0" fontId="10" fillId="0" borderId="28" xfId="5" applyFont="1" applyBorder="1" applyAlignment="1">
      <alignment horizontal="left" vertical="center" wrapText="1"/>
    </xf>
    <xf numFmtId="0" fontId="10" fillId="0" borderId="13" xfId="5" applyFont="1" applyBorder="1" applyAlignment="1">
      <alignment horizontal="left" vertical="top"/>
    </xf>
    <xf numFmtId="0" fontId="10" fillId="0" borderId="14" xfId="5" applyFont="1" applyBorder="1" applyAlignment="1">
      <alignment horizontal="left" vertical="top"/>
    </xf>
    <xf numFmtId="0" fontId="10" fillId="0" borderId="15" xfId="5" applyFont="1" applyBorder="1" applyAlignment="1">
      <alignment horizontal="left" vertical="top"/>
    </xf>
    <xf numFmtId="0" fontId="10" fillId="0" borderId="16" xfId="5" applyFont="1" applyBorder="1" applyAlignment="1">
      <alignment horizontal="left" vertical="center"/>
    </xf>
    <xf numFmtId="0" fontId="10" fillId="0" borderId="17" xfId="5" applyFont="1" applyBorder="1" applyAlignment="1">
      <alignment horizontal="left" vertical="center"/>
    </xf>
    <xf numFmtId="0" fontId="10" fillId="0" borderId="18" xfId="5" applyFont="1" applyBorder="1" applyAlignment="1">
      <alignment horizontal="left" vertical="center"/>
    </xf>
    <xf numFmtId="0" fontId="8" fillId="0" borderId="2" xfId="5" applyFont="1" applyBorder="1" applyAlignment="1">
      <alignment horizontal="center"/>
    </xf>
    <xf numFmtId="0" fontId="8" fillId="0" borderId="3" xfId="5" applyFont="1" applyBorder="1" applyAlignment="1">
      <alignment horizontal="center"/>
    </xf>
    <xf numFmtId="0" fontId="8" fillId="0" borderId="3" xfId="5" applyFont="1" applyBorder="1" applyAlignment="1">
      <alignment horizontal="center" wrapText="1"/>
    </xf>
    <xf numFmtId="0" fontId="8" fillId="0" borderId="4" xfId="5" applyFont="1" applyBorder="1" applyAlignment="1">
      <alignment horizontal="center" wrapText="1"/>
    </xf>
    <xf numFmtId="0" fontId="9" fillId="0" borderId="5" xfId="5" applyFont="1" applyBorder="1" applyAlignment="1">
      <alignment horizontal="center"/>
    </xf>
    <xf numFmtId="0" fontId="9" fillId="0" borderId="0" xfId="5" applyFont="1" applyAlignment="1">
      <alignment horizontal="center"/>
    </xf>
    <xf numFmtId="0" fontId="9" fillId="0" borderId="6" xfId="5" applyFont="1" applyBorder="1" applyAlignment="1">
      <alignment horizontal="center"/>
    </xf>
    <xf numFmtId="0" fontId="8" fillId="0" borderId="7" xfId="5" applyFont="1" applyBorder="1" applyAlignment="1">
      <alignment horizontal="center"/>
    </xf>
    <xf numFmtId="0" fontId="8" fillId="0" borderId="8" xfId="5" applyFont="1" applyBorder="1" applyAlignment="1">
      <alignment horizontal="center"/>
    </xf>
    <xf numFmtId="0" fontId="8" fillId="0" borderId="9" xfId="5" applyFont="1" applyBorder="1" applyAlignment="1">
      <alignment horizontal="center"/>
    </xf>
    <xf numFmtId="0" fontId="10" fillId="0" borderId="2" xfId="5" applyFont="1" applyBorder="1" applyAlignment="1">
      <alignment horizontal="center" vertical="center"/>
    </xf>
    <xf numFmtId="0" fontId="10" fillId="0" borderId="3" xfId="5" applyFont="1" applyBorder="1" applyAlignment="1">
      <alignment horizontal="center" vertical="center"/>
    </xf>
    <xf numFmtId="0" fontId="10" fillId="0" borderId="4" xfId="5" applyFont="1" applyBorder="1" applyAlignment="1">
      <alignment horizontal="center" vertical="center"/>
    </xf>
    <xf numFmtId="0" fontId="15" fillId="3" borderId="5" xfId="5" applyFont="1" applyFill="1" applyBorder="1" applyAlignment="1">
      <alignment horizontal="center"/>
    </xf>
    <xf numFmtId="0" fontId="15" fillId="3" borderId="0" xfId="5" applyFont="1" applyFill="1" applyAlignment="1">
      <alignment horizontal="center"/>
    </xf>
    <xf numFmtId="0" fontId="16" fillId="3" borderId="13" xfId="5" applyFont="1" applyFill="1" applyBorder="1" applyAlignment="1">
      <alignment horizontal="left" vertical="center"/>
    </xf>
    <xf numFmtId="0" fontId="16" fillId="3" borderId="14" xfId="5" applyFont="1" applyFill="1" applyBorder="1" applyAlignment="1">
      <alignment horizontal="left" vertical="center"/>
    </xf>
    <xf numFmtId="0" fontId="16" fillId="3" borderId="15" xfId="5" applyFont="1" applyFill="1" applyBorder="1" applyAlignment="1">
      <alignment horizontal="left" vertical="center"/>
    </xf>
    <xf numFmtId="0" fontId="6" fillId="3" borderId="40" xfId="5" applyFont="1" applyFill="1" applyBorder="1" applyAlignment="1">
      <alignment horizontal="center" vertical="center"/>
    </xf>
    <xf numFmtId="0" fontId="19" fillId="4" borderId="49" xfId="5" applyFont="1" applyFill="1" applyBorder="1" applyAlignment="1">
      <alignment horizontal="right" vertical="center" wrapText="1"/>
    </xf>
    <xf numFmtId="0" fontId="19" fillId="4" borderId="40" xfId="5" applyFont="1" applyFill="1" applyBorder="1" applyAlignment="1">
      <alignment horizontal="right" vertical="center" wrapText="1"/>
    </xf>
    <xf numFmtId="0" fontId="19" fillId="4" borderId="27" xfId="5" applyFont="1" applyFill="1" applyBorder="1" applyAlignment="1">
      <alignment horizontal="right" vertical="center" wrapText="1"/>
    </xf>
    <xf numFmtId="0" fontId="19" fillId="4" borderId="7" xfId="5" applyFont="1" applyFill="1" applyBorder="1" applyAlignment="1">
      <alignment horizontal="right" vertical="center" wrapText="1"/>
    </xf>
    <xf numFmtId="0" fontId="19" fillId="4" borderId="8" xfId="5" applyFont="1" applyFill="1" applyBorder="1" applyAlignment="1">
      <alignment horizontal="right" vertical="center" wrapText="1"/>
    </xf>
    <xf numFmtId="0" fontId="19" fillId="4" borderId="28" xfId="5" applyFont="1" applyFill="1" applyBorder="1" applyAlignment="1">
      <alignment horizontal="right" vertical="center" wrapText="1"/>
    </xf>
    <xf numFmtId="0" fontId="7" fillId="3" borderId="39" xfId="5" applyFill="1" applyBorder="1" applyAlignment="1">
      <alignment horizontal="center" vertical="center"/>
    </xf>
    <xf numFmtId="0" fontId="16" fillId="3" borderId="39" xfId="5" applyFont="1" applyFill="1" applyBorder="1" applyAlignment="1">
      <alignment horizontal="center" wrapText="1"/>
    </xf>
    <xf numFmtId="0" fontId="6" fillId="3" borderId="0" xfId="5" applyFont="1" applyFill="1" applyAlignment="1">
      <alignment horizontal="center" vertical="center"/>
    </xf>
    <xf numFmtId="0" fontId="16" fillId="3" borderId="39" xfId="5" applyFont="1" applyFill="1" applyBorder="1" applyAlignment="1">
      <alignment horizontal="center" vertical="center"/>
    </xf>
    <xf numFmtId="0" fontId="7" fillId="3" borderId="66" xfId="5" applyFill="1" applyBorder="1" applyAlignment="1">
      <alignment horizontal="right" vertical="top" wrapText="1"/>
    </xf>
    <xf numFmtId="0" fontId="7" fillId="3" borderId="67" xfId="5" applyFill="1" applyBorder="1" applyAlignment="1">
      <alignment horizontal="right" vertical="top" wrapText="1"/>
    </xf>
    <xf numFmtId="0" fontId="7" fillId="3" borderId="22" xfId="5" applyFill="1" applyBorder="1" applyAlignment="1">
      <alignment horizontal="center" vertical="top" wrapText="1"/>
    </xf>
    <xf numFmtId="0" fontId="7" fillId="3" borderId="66" xfId="5" applyFill="1" applyBorder="1" applyAlignment="1">
      <alignment horizontal="left" vertical="top" wrapText="1"/>
    </xf>
    <xf numFmtId="0" fontId="7" fillId="3" borderId="67" xfId="5" applyFill="1" applyBorder="1" applyAlignment="1">
      <alignment horizontal="left" vertical="top" wrapText="1"/>
    </xf>
    <xf numFmtId="0" fontId="16" fillId="3" borderId="55" xfId="5" applyFont="1" applyFill="1" applyBorder="1" applyAlignment="1">
      <alignment horizontal="left" vertical="top"/>
    </xf>
    <xf numFmtId="0" fontId="16" fillId="3" borderId="3" xfId="5" applyFont="1" applyFill="1" applyBorder="1" applyAlignment="1">
      <alignment horizontal="left" vertical="top"/>
    </xf>
    <xf numFmtId="0" fontId="16" fillId="3" borderId="4" xfId="5" applyFont="1" applyFill="1" applyBorder="1" applyAlignment="1">
      <alignment horizontal="left" vertical="top"/>
    </xf>
    <xf numFmtId="0" fontId="16" fillId="3" borderId="57" xfId="5" applyFont="1" applyFill="1" applyBorder="1" applyAlignment="1">
      <alignment horizontal="left" vertical="top"/>
    </xf>
    <xf numFmtId="0" fontId="16" fillId="3" borderId="0" xfId="5" applyFont="1" applyFill="1" applyAlignment="1">
      <alignment horizontal="left" vertical="top"/>
    </xf>
    <xf numFmtId="0" fontId="16" fillId="3" borderId="6" xfId="5" applyFont="1" applyFill="1" applyBorder="1" applyAlignment="1">
      <alignment horizontal="left" vertical="top"/>
    </xf>
    <xf numFmtId="0" fontId="16" fillId="3" borderId="29" xfId="5" applyFont="1" applyFill="1" applyBorder="1" applyAlignment="1">
      <alignment horizontal="left" vertical="top"/>
    </xf>
    <xf numFmtId="0" fontId="16" fillId="3" borderId="8" xfId="5" applyFont="1" applyFill="1" applyBorder="1" applyAlignment="1">
      <alignment horizontal="left" vertical="top"/>
    </xf>
    <xf numFmtId="0" fontId="16" fillId="3" borderId="9" xfId="5" applyFont="1" applyFill="1" applyBorder="1" applyAlignment="1">
      <alignment horizontal="left" vertical="top"/>
    </xf>
    <xf numFmtId="0" fontId="15" fillId="3" borderId="5" xfId="5" applyFont="1" applyFill="1" applyBorder="1" applyAlignment="1">
      <alignment horizontal="center" vertical="center"/>
    </xf>
    <xf numFmtId="0" fontId="15" fillId="3" borderId="0" xfId="5" applyFont="1" applyFill="1" applyAlignment="1">
      <alignment horizontal="center" vertical="center"/>
    </xf>
    <xf numFmtId="0" fontId="15" fillId="3" borderId="6" xfId="5" applyFont="1" applyFill="1" applyBorder="1" applyAlignment="1">
      <alignment horizontal="center" vertical="center"/>
    </xf>
    <xf numFmtId="0" fontId="16" fillId="3" borderId="59" xfId="5" applyFont="1" applyFill="1" applyBorder="1" applyAlignment="1">
      <alignment horizontal="left" vertical="center"/>
    </xf>
    <xf numFmtId="0" fontId="16" fillId="3" borderId="11" xfId="5" applyFont="1" applyFill="1" applyBorder="1" applyAlignment="1">
      <alignment horizontal="left" vertical="center"/>
    </xf>
    <xf numFmtId="0" fontId="16" fillId="3" borderId="12" xfId="5" applyFont="1" applyFill="1" applyBorder="1" applyAlignment="1">
      <alignment horizontal="left" vertical="center"/>
    </xf>
    <xf numFmtId="0" fontId="16" fillId="3" borderId="29" xfId="5" applyFont="1" applyFill="1" applyBorder="1" applyAlignment="1">
      <alignment horizontal="left" vertical="center"/>
    </xf>
    <xf numFmtId="0" fontId="16" fillId="3" borderId="8" xfId="5" applyFont="1" applyFill="1" applyBorder="1" applyAlignment="1">
      <alignment horizontal="left" vertical="center"/>
    </xf>
    <xf numFmtId="0" fontId="16" fillId="3" borderId="9" xfId="5" applyFont="1" applyFill="1" applyBorder="1" applyAlignment="1">
      <alignment horizontal="left" vertical="center"/>
    </xf>
    <xf numFmtId="0" fontId="7" fillId="3" borderId="46" xfId="5" applyFill="1" applyBorder="1" applyAlignment="1">
      <alignment vertical="top" wrapText="1"/>
    </xf>
    <xf numFmtId="0" fontId="7" fillId="3" borderId="64" xfId="5" applyFill="1" applyBorder="1" applyAlignment="1">
      <alignment vertical="top" wrapText="1"/>
    </xf>
    <xf numFmtId="0" fontId="7" fillId="3" borderId="47" xfId="5" applyFill="1" applyBorder="1" applyAlignment="1">
      <alignment vertical="top" wrapText="1"/>
    </xf>
    <xf numFmtId="0" fontId="7" fillId="3" borderId="65" xfId="5" applyFill="1" applyBorder="1" applyAlignment="1">
      <alignment vertical="top" wrapText="1"/>
    </xf>
    <xf numFmtId="0" fontId="16" fillId="3" borderId="41" xfId="5" applyFont="1" applyFill="1" applyBorder="1" applyAlignment="1">
      <alignment horizontal="left" vertical="center"/>
    </xf>
    <xf numFmtId="0" fontId="16" fillId="3" borderId="30" xfId="5" applyFont="1" applyFill="1" applyBorder="1" applyAlignment="1">
      <alignment horizontal="left" vertical="center"/>
    </xf>
    <xf numFmtId="0" fontId="16" fillId="3" borderId="42" xfId="5" applyFont="1" applyFill="1" applyBorder="1" applyAlignment="1">
      <alignment horizontal="left" vertical="center"/>
    </xf>
    <xf numFmtId="0" fontId="17" fillId="0" borderId="56" xfId="2" applyFont="1" applyBorder="1" applyAlignment="1">
      <alignment horizontal="center" vertical="center" wrapText="1"/>
    </xf>
    <xf numFmtId="0" fontId="17" fillId="0" borderId="28" xfId="2" applyFont="1" applyBorder="1" applyAlignment="1">
      <alignment horizontal="center" vertical="center" wrapText="1"/>
    </xf>
    <xf numFmtId="0" fontId="17" fillId="0" borderId="0" xfId="2" applyFont="1" applyAlignment="1">
      <alignment horizontal="center" vertical="center" wrapText="1"/>
    </xf>
    <xf numFmtId="0" fontId="17" fillId="0" borderId="8" xfId="2" applyFont="1" applyBorder="1" applyAlignment="1">
      <alignment horizontal="center" vertical="center" wrapText="1"/>
    </xf>
    <xf numFmtId="0" fontId="20" fillId="0" borderId="5" xfId="2" applyFont="1" applyBorder="1" applyAlignment="1">
      <alignment horizontal="left"/>
    </xf>
    <xf numFmtId="0" fontId="20" fillId="0" borderId="0" xfId="2" applyFont="1" applyAlignment="1">
      <alignment horizontal="left"/>
    </xf>
    <xf numFmtId="0" fontId="17" fillId="0" borderId="57" xfId="2" applyFont="1" applyBorder="1" applyAlignment="1">
      <alignment horizontal="left"/>
    </xf>
    <xf numFmtId="0" fontId="17" fillId="0" borderId="0" xfId="2" applyFont="1" applyAlignment="1">
      <alignment horizontal="left"/>
    </xf>
    <xf numFmtId="0" fontId="8" fillId="0" borderId="0" xfId="2" applyFont="1" applyAlignment="1">
      <alignment horizontal="left" vertical="center" wrapText="1"/>
    </xf>
    <xf numFmtId="0" fontId="8" fillId="0" borderId="8" xfId="2" applyFont="1" applyBorder="1" applyAlignment="1">
      <alignment horizontal="left" vertical="center" wrapText="1"/>
    </xf>
    <xf numFmtId="0" fontId="10" fillId="0" borderId="10" xfId="2" applyFont="1" applyBorder="1" applyAlignment="1">
      <alignment horizontal="center"/>
    </xf>
    <xf numFmtId="0" fontId="10" fillId="0" borderId="11" xfId="2" applyFont="1" applyBorder="1" applyAlignment="1">
      <alignment horizontal="center"/>
    </xf>
    <xf numFmtId="0" fontId="10" fillId="0" borderId="12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3" fillId="0" borderId="39" xfId="2" applyFont="1" applyBorder="1" applyAlignment="1">
      <alignment horizontal="center" vertical="center"/>
    </xf>
  </cellXfs>
  <cellStyles count="11">
    <cellStyle name="Moeda" xfId="8" builtinId="4"/>
    <cellStyle name="Normal" xfId="0" builtinId="0"/>
    <cellStyle name="Normal 10" xfId="1"/>
    <cellStyle name="Normal 2" xfId="2"/>
    <cellStyle name="Normal 3" xfId="5"/>
    <cellStyle name="Normal 4" xfId="9"/>
    <cellStyle name="Porcentagem" xfId="10" builtinId="5"/>
    <cellStyle name="Porcentagem 2" xfId="4"/>
    <cellStyle name="Porcentagem 2 2" xfId="3"/>
    <cellStyle name="Porcentagem 3" xfId="6"/>
    <cellStyle name="Vírgula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0</xdr:row>
      <xdr:rowOff>304800</xdr:rowOff>
    </xdr:from>
    <xdr:to>
      <xdr:col>8</xdr:col>
      <xdr:colOff>200025</xdr:colOff>
      <xdr:row>0</xdr:row>
      <xdr:rowOff>762000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xmlns="" id="{D7D5C952-8B1D-420C-A853-25741516C882}"/>
            </a:ext>
          </a:extLst>
        </xdr:cNvPr>
        <xdr:cNvSpPr txBox="1">
          <a:spLocks noChangeArrowheads="1"/>
        </xdr:cNvSpPr>
      </xdr:nvSpPr>
      <xdr:spPr bwMode="auto">
        <a:xfrm>
          <a:off x="556260" y="304800"/>
          <a:ext cx="794194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2000" b="1" i="0" u="none" strike="noStrike" baseline="0">
              <a:solidFill>
                <a:schemeClr val="tx1"/>
              </a:solidFill>
              <a:latin typeface="Arial"/>
              <a:cs typeface="Arial"/>
            </a:rPr>
            <a:t>PREFEITURA MUNICIPAL DE SÃO JOÃO DO MANHUAÇU - MG</a:t>
          </a:r>
        </a:p>
      </xdr:txBody>
    </xdr:sp>
    <xdr:clientData/>
  </xdr:twoCellAnchor>
  <xdr:twoCellAnchor>
    <xdr:from>
      <xdr:col>0</xdr:col>
      <xdr:colOff>47625</xdr:colOff>
      <xdr:row>35</xdr:row>
      <xdr:rowOff>114300</xdr:rowOff>
    </xdr:from>
    <xdr:to>
      <xdr:col>9</xdr:col>
      <xdr:colOff>0</xdr:colOff>
      <xdr:row>36</xdr:row>
      <xdr:rowOff>161925</xdr:rowOff>
    </xdr:to>
    <xdr:sp macro="" textlink="">
      <xdr:nvSpPr>
        <xdr:cNvPr id="3" name="Text Box 7">
          <a:extLst>
            <a:ext uri="{FF2B5EF4-FFF2-40B4-BE49-F238E27FC236}">
              <a16:creationId xmlns:a16="http://schemas.microsoft.com/office/drawing/2014/main" xmlns="" id="{BB3D4C92-8543-4DB8-82AB-9F3B64EA762B}"/>
            </a:ext>
          </a:extLst>
        </xdr:cNvPr>
        <xdr:cNvSpPr txBox="1">
          <a:spLocks noChangeArrowheads="1"/>
        </xdr:cNvSpPr>
      </xdr:nvSpPr>
      <xdr:spPr bwMode="auto">
        <a:xfrm>
          <a:off x="47625" y="10953750"/>
          <a:ext cx="81153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pt-B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10</xdr:col>
      <xdr:colOff>1035843</xdr:colOff>
      <xdr:row>2</xdr:row>
      <xdr:rowOff>130968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xmlns="" id="{CBC2AC77-B95C-47EB-B8D6-A56649D1CE81}"/>
            </a:ext>
          </a:extLst>
        </xdr:cNvPr>
        <xdr:cNvSpPr txBox="1">
          <a:spLocks noChangeArrowheads="1"/>
        </xdr:cNvSpPr>
      </xdr:nvSpPr>
      <xdr:spPr bwMode="auto">
        <a:xfrm>
          <a:off x="1500188" y="0"/>
          <a:ext cx="12811124" cy="821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pt-BR" sz="2800" b="1" i="0" u="none" strike="noStrike" baseline="0">
              <a:solidFill>
                <a:schemeClr val="tx1"/>
              </a:solidFill>
              <a:latin typeface="Arial"/>
              <a:cs typeface="Arial"/>
            </a:rPr>
            <a:t>PREFEITURA MUNICIPAL DE SÃO JOÃO DO MANHUAÇU - MG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638175</xdr:colOff>
      <xdr:row>0</xdr:row>
      <xdr:rowOff>47625</xdr:rowOff>
    </xdr:from>
    <xdr:to>
      <xdr:col>9</xdr:col>
      <xdr:colOff>737235</xdr:colOff>
      <xdr:row>1</xdr:row>
      <xdr:rowOff>177165</xdr:rowOff>
    </xdr:to>
    <xdr:pic>
      <xdr:nvPicPr>
        <xdr:cNvPr id="2" name="Imagem 3"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t="21597" b="5614"/>
        <a:stretch>
          <a:fillRect/>
        </a:stretch>
      </xdr:blipFill>
      <xdr:spPr bwMode="auto">
        <a:xfrm>
          <a:off x="9645015" y="47625"/>
          <a:ext cx="838200" cy="579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0</xdr:row>
      <xdr:rowOff>47625</xdr:rowOff>
    </xdr:from>
    <xdr:to>
      <xdr:col>1</xdr:col>
      <xdr:colOff>628650</xdr:colOff>
      <xdr:row>1</xdr:row>
      <xdr:rowOff>175260</xdr:rowOff>
    </xdr:to>
    <xdr:pic>
      <xdr:nvPicPr>
        <xdr:cNvPr id="3" name="Imagem 4">
          <a:extLst>
            <a:ext uri="{FF2B5EF4-FFF2-40B4-BE49-F238E27FC236}">
              <a16:creationId xmlns="" xmlns:a16="http://schemas.microsoft.com/office/drawing/2014/main" id="{00000000-0008-0000-0D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12396" t="10834" r="9091" b="14166"/>
        <a:stretch>
          <a:fillRect/>
        </a:stretch>
      </xdr:blipFill>
      <xdr:spPr bwMode="auto">
        <a:xfrm>
          <a:off x="133350" y="47625"/>
          <a:ext cx="640080" cy="569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4</xdr:col>
      <xdr:colOff>342900</xdr:colOff>
      <xdr:row>22</xdr:row>
      <xdr:rowOff>91440</xdr:rowOff>
    </xdr:to>
    <xdr:pic>
      <xdr:nvPicPr>
        <xdr:cNvPr id="5" name="Imagem 4" descr="WhatsApp Image 2024-09-05 at 16.00.50 (1).jpe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0560" y="906780"/>
          <a:ext cx="4000500" cy="3070860"/>
        </a:xfrm>
        <a:prstGeom prst="rect">
          <a:avLst/>
        </a:prstGeom>
      </xdr:spPr>
    </xdr:pic>
    <xdr:clientData/>
  </xdr:twoCellAnchor>
  <xdr:twoCellAnchor editAs="oneCell">
    <xdr:from>
      <xdr:col>5</xdr:col>
      <xdr:colOff>22860</xdr:colOff>
      <xdr:row>5</xdr:row>
      <xdr:rowOff>0</xdr:rowOff>
    </xdr:from>
    <xdr:to>
      <xdr:col>10</xdr:col>
      <xdr:colOff>342900</xdr:colOff>
      <xdr:row>22</xdr:row>
      <xdr:rowOff>99060</xdr:rowOff>
    </xdr:to>
    <xdr:pic>
      <xdr:nvPicPr>
        <xdr:cNvPr id="6" name="Imagem 5" descr="WhatsApp Image 2024-09-05 at 16.00.50.jpeg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021580" y="906780"/>
          <a:ext cx="4259580" cy="307848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4</xdr:col>
      <xdr:colOff>441960</xdr:colOff>
      <xdr:row>43</xdr:row>
      <xdr:rowOff>15240</xdr:rowOff>
    </xdr:to>
    <xdr:pic>
      <xdr:nvPicPr>
        <xdr:cNvPr id="7" name="Imagem 6" descr="WhatsApp Image 2024-09-05 at 16.00.49 (1).jpeg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70560" y="4244340"/>
          <a:ext cx="4099560" cy="334518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24</xdr:row>
      <xdr:rowOff>0</xdr:rowOff>
    </xdr:from>
    <xdr:to>
      <xdr:col>10</xdr:col>
      <xdr:colOff>373380</xdr:colOff>
      <xdr:row>43</xdr:row>
      <xdr:rowOff>22860</xdr:rowOff>
    </xdr:to>
    <xdr:pic>
      <xdr:nvPicPr>
        <xdr:cNvPr id="8" name="Imagem 7" descr="WhatsApp Image 2024-09-05 at 16.00.49.jpeg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998720" y="4244340"/>
          <a:ext cx="4312920" cy="3352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8"/>
  <sheetViews>
    <sheetView showGridLines="0" showZeros="0" topLeftCell="A16" zoomScaleSheetLayoutView="100" workbookViewId="0">
      <selection activeCell="A10" sqref="A10:E11"/>
    </sheetView>
  </sheetViews>
  <sheetFormatPr defaultColWidth="9" defaultRowHeight="13.2"/>
  <cols>
    <col min="1" max="1" width="5.5" style="1" customWidth="1"/>
    <col min="2" max="2" width="9.3984375" style="24" bestFit="1" customWidth="1"/>
    <col min="3" max="3" width="9.3984375" style="24" customWidth="1"/>
    <col min="4" max="4" width="42" style="79" customWidth="1"/>
    <col min="5" max="5" width="9" style="1"/>
    <col min="6" max="7" width="10.69921875" style="1" customWidth="1"/>
    <col min="8" max="8" width="12.19921875" style="1" customWidth="1"/>
    <col min="9" max="9" width="10.69921875" style="1" customWidth="1"/>
    <col min="10" max="10" width="16" style="93" customWidth="1"/>
    <col min="11" max="11" width="11.8984375" style="93" bestFit="1" customWidth="1"/>
    <col min="12" max="16384" width="9" style="1"/>
  </cols>
  <sheetData>
    <row r="1" spans="1:11" ht="81" customHeight="1">
      <c r="A1" s="207"/>
      <c r="B1" s="208"/>
      <c r="C1" s="80"/>
      <c r="D1" s="209"/>
      <c r="E1" s="209"/>
      <c r="F1" s="209"/>
      <c r="G1" s="209"/>
      <c r="H1" s="209"/>
      <c r="I1" s="210"/>
    </row>
    <row r="2" spans="1:11" ht="10.5" customHeight="1" thickBot="1">
      <c r="A2" s="211"/>
      <c r="B2" s="212"/>
      <c r="C2" s="212"/>
      <c r="D2" s="212"/>
      <c r="E2" s="212"/>
      <c r="F2" s="212"/>
      <c r="G2" s="212"/>
      <c r="H2" s="212"/>
      <c r="I2" s="213"/>
    </row>
    <row r="3" spans="1:11" ht="3.75" hidden="1" customHeight="1" thickBot="1">
      <c r="A3" s="214"/>
      <c r="B3" s="215"/>
      <c r="C3" s="215"/>
      <c r="D3" s="215"/>
      <c r="E3" s="215"/>
      <c r="F3" s="215"/>
      <c r="G3" s="215"/>
      <c r="H3" s="215"/>
      <c r="I3" s="216"/>
    </row>
    <row r="4" spans="1:11" ht="20.100000000000001" customHeight="1" thickBot="1">
      <c r="A4" s="217" t="s">
        <v>40</v>
      </c>
      <c r="B4" s="218"/>
      <c r="C4" s="218"/>
      <c r="D4" s="218"/>
      <c r="E4" s="218"/>
      <c r="F4" s="218"/>
      <c r="G4" s="218"/>
      <c r="H4" s="218"/>
      <c r="I4" s="219"/>
    </row>
    <row r="5" spans="1:11" ht="3.75" customHeight="1" thickBot="1">
      <c r="A5" s="2"/>
      <c r="B5" s="3"/>
      <c r="C5" s="3"/>
      <c r="D5" s="77"/>
      <c r="E5" s="3"/>
      <c r="F5" s="3"/>
      <c r="G5" s="3"/>
      <c r="H5" s="3"/>
      <c r="I5" s="4"/>
    </row>
    <row r="6" spans="1:11" ht="20.100000000000001" customHeight="1">
      <c r="A6" s="201" t="s">
        <v>41</v>
      </c>
      <c r="B6" s="202"/>
      <c r="C6" s="202"/>
      <c r="D6" s="202"/>
      <c r="E6" s="202"/>
      <c r="F6" s="203"/>
      <c r="G6" s="204" t="s">
        <v>7</v>
      </c>
      <c r="H6" s="205"/>
      <c r="I6" s="206"/>
    </row>
    <row r="7" spans="1:11" ht="20.100000000000001" customHeight="1">
      <c r="A7" s="176" t="s">
        <v>61</v>
      </c>
      <c r="B7" s="177"/>
      <c r="C7" s="177"/>
      <c r="D7" s="177"/>
      <c r="E7" s="177"/>
      <c r="F7" s="178"/>
      <c r="G7" s="179" t="s">
        <v>77</v>
      </c>
      <c r="H7" s="180"/>
      <c r="I7" s="181"/>
    </row>
    <row r="8" spans="1:11" ht="20.100000000000001" customHeight="1">
      <c r="A8" s="182" t="s">
        <v>92</v>
      </c>
      <c r="B8" s="183"/>
      <c r="C8" s="183"/>
      <c r="D8" s="183"/>
      <c r="E8" s="184"/>
      <c r="F8" s="180" t="s">
        <v>42</v>
      </c>
      <c r="G8" s="183"/>
      <c r="H8" s="183"/>
      <c r="I8" s="185"/>
    </row>
    <row r="9" spans="1:11" ht="39.75" customHeight="1">
      <c r="A9" s="186" t="s">
        <v>44</v>
      </c>
      <c r="B9" s="187"/>
      <c r="C9" s="187"/>
      <c r="D9" s="187"/>
      <c r="E9" s="188"/>
      <c r="F9" s="189" t="s">
        <v>8</v>
      </c>
      <c r="G9" s="192" t="s">
        <v>9</v>
      </c>
      <c r="H9" s="73" t="s">
        <v>33</v>
      </c>
      <c r="I9" s="5" t="s">
        <v>10</v>
      </c>
    </row>
    <row r="10" spans="1:11" ht="20.100000000000001" customHeight="1" thickBot="1">
      <c r="A10" s="195" t="s">
        <v>60</v>
      </c>
      <c r="B10" s="196"/>
      <c r="C10" s="196"/>
      <c r="D10" s="196"/>
      <c r="E10" s="197"/>
      <c r="F10" s="190"/>
      <c r="G10" s="193"/>
      <c r="H10" s="6"/>
      <c r="I10" s="7"/>
    </row>
    <row r="11" spans="1:11" ht="20.100000000000001" customHeight="1" thickBot="1">
      <c r="A11" s="198"/>
      <c r="B11" s="199"/>
      <c r="C11" s="199"/>
      <c r="D11" s="199"/>
      <c r="E11" s="200"/>
      <c r="F11" s="191"/>
      <c r="G11" s="194"/>
      <c r="H11" s="6" t="s">
        <v>34</v>
      </c>
      <c r="I11" s="7">
        <v>0.29420000000000002</v>
      </c>
    </row>
    <row r="12" spans="1:11" ht="3.75" customHeight="1" thickBot="1">
      <c r="A12" s="168"/>
      <c r="B12" s="169"/>
      <c r="C12" s="169"/>
      <c r="D12" s="169"/>
      <c r="E12" s="169"/>
      <c r="F12" s="169"/>
      <c r="G12" s="169"/>
      <c r="H12" s="169"/>
      <c r="I12" s="170"/>
    </row>
    <row r="13" spans="1:11" ht="40.200000000000003" thickBot="1">
      <c r="A13" s="8" t="s">
        <v>11</v>
      </c>
      <c r="B13" s="9" t="s">
        <v>12</v>
      </c>
      <c r="C13" s="9"/>
      <c r="D13" s="78" t="s">
        <v>13</v>
      </c>
      <c r="E13" s="9" t="s">
        <v>14</v>
      </c>
      <c r="F13" s="9" t="s">
        <v>15</v>
      </c>
      <c r="G13" s="10" t="s">
        <v>16</v>
      </c>
      <c r="H13" s="10" t="s">
        <v>17</v>
      </c>
      <c r="I13" s="11" t="s">
        <v>18</v>
      </c>
    </row>
    <row r="14" spans="1:11" ht="18" customHeight="1">
      <c r="A14" s="94">
        <v>1</v>
      </c>
      <c r="B14" s="81"/>
      <c r="C14" s="81"/>
      <c r="D14" s="83" t="s">
        <v>3</v>
      </c>
      <c r="E14" s="81"/>
      <c r="F14" s="88"/>
      <c r="G14" s="91"/>
      <c r="H14" s="92"/>
      <c r="I14" s="90">
        <f>SUM(I15:I18)</f>
        <v>129254.93999999999</v>
      </c>
    </row>
    <row r="15" spans="1:11" ht="51">
      <c r="A15" s="95" t="s">
        <v>50</v>
      </c>
      <c r="B15" s="76" t="s">
        <v>4</v>
      </c>
      <c r="C15" s="76" t="s">
        <v>0</v>
      </c>
      <c r="D15" s="75" t="s">
        <v>43</v>
      </c>
      <c r="E15" s="76" t="s">
        <v>2</v>
      </c>
      <c r="F15" s="89">
        <f>20*11.5*12</f>
        <v>2760</v>
      </c>
      <c r="G15" s="85">
        <v>23.56</v>
      </c>
      <c r="H15" s="86">
        <f>ROUND(G15+(G15*$I$11),2)</f>
        <v>30.49</v>
      </c>
      <c r="I15" s="87">
        <f t="shared" ref="I15:I18" si="0">ROUND((F15*H15),2)</f>
        <v>84152.4</v>
      </c>
      <c r="J15" s="93">
        <f>(4.7+6.5)/2</f>
        <v>5.6</v>
      </c>
      <c r="K15" s="93">
        <f>J15*J16</f>
        <v>114.8</v>
      </c>
    </row>
    <row r="16" spans="1:11" ht="30.6">
      <c r="A16" s="95" t="s">
        <v>51</v>
      </c>
      <c r="B16" s="76" t="s">
        <v>5</v>
      </c>
      <c r="C16" s="76" t="s">
        <v>0</v>
      </c>
      <c r="D16" s="75" t="s">
        <v>45</v>
      </c>
      <c r="E16" s="76" t="s">
        <v>1</v>
      </c>
      <c r="F16" s="89">
        <v>40</v>
      </c>
      <c r="G16" s="85">
        <v>158.86000000000001</v>
      </c>
      <c r="H16" s="86">
        <f>ROUND(G16+(G16*$I$11),2)</f>
        <v>205.6</v>
      </c>
      <c r="I16" s="87">
        <f t="shared" si="0"/>
        <v>8224</v>
      </c>
      <c r="J16" s="93">
        <f>20.5</f>
        <v>20.5</v>
      </c>
      <c r="K16" s="93">
        <f>K15*12</f>
        <v>1377.6</v>
      </c>
    </row>
    <row r="17" spans="1:12" ht="40.799999999999997">
      <c r="A17" s="95" t="s">
        <v>52</v>
      </c>
      <c r="B17" s="76" t="s">
        <v>47</v>
      </c>
      <c r="C17" s="76" t="s">
        <v>0</v>
      </c>
      <c r="D17" s="75" t="s">
        <v>46</v>
      </c>
      <c r="E17" s="76" t="s">
        <v>35</v>
      </c>
      <c r="F17" s="89">
        <f>20*11.5+1*20</f>
        <v>250</v>
      </c>
      <c r="G17" s="85">
        <v>94.86</v>
      </c>
      <c r="H17" s="86">
        <f t="shared" ref="H17:H18" si="1">ROUND(G17+(G17*$I$11),2)</f>
        <v>122.77</v>
      </c>
      <c r="I17" s="87">
        <f t="shared" si="0"/>
        <v>30692.5</v>
      </c>
    </row>
    <row r="18" spans="1:12" ht="40.799999999999997">
      <c r="A18" s="95" t="s">
        <v>53</v>
      </c>
      <c r="B18" s="76" t="s">
        <v>49</v>
      </c>
      <c r="C18" s="76" t="s">
        <v>0</v>
      </c>
      <c r="D18" s="75" t="s">
        <v>48</v>
      </c>
      <c r="E18" s="76" t="s">
        <v>2</v>
      </c>
      <c r="F18" s="89">
        <f>3*2*5*6.17</f>
        <v>185.1</v>
      </c>
      <c r="G18" s="85">
        <v>25.82</v>
      </c>
      <c r="H18" s="86">
        <f t="shared" si="1"/>
        <v>33.42</v>
      </c>
      <c r="I18" s="87">
        <f t="shared" si="0"/>
        <v>6186.04</v>
      </c>
    </row>
    <row r="19" spans="1:12" ht="20.399999999999999">
      <c r="A19" s="94">
        <v>2</v>
      </c>
      <c r="B19" s="81"/>
      <c r="C19" s="81"/>
      <c r="D19" s="83" t="s">
        <v>62</v>
      </c>
      <c r="E19" s="81"/>
      <c r="F19" s="88"/>
      <c r="G19" s="120"/>
      <c r="H19" s="92"/>
      <c r="I19" s="90">
        <f>SUM(I20:I23)</f>
        <v>7125.66</v>
      </c>
    </row>
    <row r="20" spans="1:12" ht="32.4" customHeight="1">
      <c r="A20" s="14" t="s">
        <v>73</v>
      </c>
      <c r="B20" s="15" t="s">
        <v>63</v>
      </c>
      <c r="C20" s="76" t="s">
        <v>0</v>
      </c>
      <c r="D20" s="16" t="s">
        <v>64</v>
      </c>
      <c r="E20" s="17" t="s">
        <v>65</v>
      </c>
      <c r="F20" s="18">
        <f>1*1*1.5*10</f>
        <v>15</v>
      </c>
      <c r="G20" s="18">
        <v>79.94</v>
      </c>
      <c r="H20" s="12">
        <f t="shared" ref="H20:H23" si="2">ROUND(G20+(G20*$I$11),2)</f>
        <v>103.46</v>
      </c>
      <c r="I20" s="13">
        <f t="shared" ref="I20:I23" si="3">ROUND((F20*H20),2)</f>
        <v>1551.9</v>
      </c>
    </row>
    <row r="21" spans="1:12" ht="23.4" customHeight="1">
      <c r="A21" s="14" t="s">
        <v>74</v>
      </c>
      <c r="B21" s="15" t="s">
        <v>66</v>
      </c>
      <c r="C21" s="76" t="s">
        <v>0</v>
      </c>
      <c r="D21" s="16" t="s">
        <v>67</v>
      </c>
      <c r="E21" s="17" t="s">
        <v>65</v>
      </c>
      <c r="F21" s="18">
        <f>(1*1*1.5*10)-(0.1*1*8*0.1)</f>
        <v>14.92</v>
      </c>
      <c r="G21" s="18">
        <v>60.61</v>
      </c>
      <c r="H21" s="12">
        <f t="shared" si="2"/>
        <v>78.44</v>
      </c>
      <c r="I21" s="13">
        <f t="shared" si="3"/>
        <v>1170.32</v>
      </c>
    </row>
    <row r="22" spans="1:12" ht="27.6" customHeight="1">
      <c r="A22" s="14" t="s">
        <v>75</v>
      </c>
      <c r="B22" s="15" t="s">
        <v>68</v>
      </c>
      <c r="C22" s="76" t="s">
        <v>0</v>
      </c>
      <c r="D22" s="16" t="s">
        <v>69</v>
      </c>
      <c r="E22" s="17" t="s">
        <v>70</v>
      </c>
      <c r="F22" s="18">
        <f>1.4*10*10*0.4</f>
        <v>56</v>
      </c>
      <c r="G22" s="18">
        <v>11.53</v>
      </c>
      <c r="H22" s="12">
        <f t="shared" si="2"/>
        <v>14.92</v>
      </c>
      <c r="I22" s="13">
        <f t="shared" si="3"/>
        <v>835.52</v>
      </c>
    </row>
    <row r="23" spans="1:12" ht="37.200000000000003" customHeight="1" thickBot="1">
      <c r="A23" s="14" t="s">
        <v>76</v>
      </c>
      <c r="B23" s="15" t="s">
        <v>71</v>
      </c>
      <c r="C23" s="76" t="s">
        <v>0</v>
      </c>
      <c r="D23" s="16" t="s">
        <v>72</v>
      </c>
      <c r="E23" s="17" t="s">
        <v>65</v>
      </c>
      <c r="F23" s="18">
        <f>1*0.4*10*1</f>
        <v>4</v>
      </c>
      <c r="G23" s="18">
        <v>689.21</v>
      </c>
      <c r="H23" s="12">
        <f t="shared" si="2"/>
        <v>891.98</v>
      </c>
      <c r="I23" s="13">
        <f t="shared" si="3"/>
        <v>3567.92</v>
      </c>
    </row>
    <row r="24" spans="1:12" ht="18" customHeight="1" thickBot="1">
      <c r="A24" s="171" t="s">
        <v>19</v>
      </c>
      <c r="B24" s="172"/>
      <c r="C24" s="172"/>
      <c r="D24" s="172"/>
      <c r="E24" s="172"/>
      <c r="F24" s="172"/>
      <c r="G24" s="172"/>
      <c r="H24" s="173"/>
      <c r="I24" s="19">
        <f>I14+I19</f>
        <v>136380.59999999998</v>
      </c>
      <c r="L24" s="1" t="e">
        <f>#REF!+#REF!</f>
        <v>#REF!</v>
      </c>
    </row>
    <row r="25" spans="1:12" ht="14.25" customHeight="1">
      <c r="A25" s="20"/>
      <c r="B25" s="96"/>
      <c r="C25" s="96"/>
      <c r="D25" s="97"/>
      <c r="E25" s="96"/>
      <c r="F25" s="96"/>
      <c r="G25" s="96"/>
      <c r="H25" s="96"/>
      <c r="I25" s="21"/>
    </row>
    <row r="26" spans="1:12" ht="11.25" customHeight="1">
      <c r="A26" s="22"/>
      <c r="E26" s="98"/>
      <c r="F26" s="98"/>
      <c r="G26" s="98"/>
      <c r="H26" s="98"/>
      <c r="I26" s="23"/>
      <c r="J26" s="117"/>
    </row>
    <row r="27" spans="1:12" ht="11.25" customHeight="1">
      <c r="A27" s="22"/>
      <c r="B27" s="174"/>
      <c r="C27" s="174"/>
      <c r="D27" s="174"/>
      <c r="E27" s="98"/>
      <c r="F27" s="174"/>
      <c r="G27" s="174"/>
      <c r="H27" s="24"/>
      <c r="I27" s="23"/>
      <c r="J27" s="118"/>
    </row>
    <row r="28" spans="1:12">
      <c r="A28" s="25"/>
      <c r="B28" s="165" t="s">
        <v>58</v>
      </c>
      <c r="C28" s="166"/>
      <c r="D28" s="166"/>
      <c r="E28" s="99"/>
      <c r="F28" s="175" t="s">
        <v>59</v>
      </c>
      <c r="G28" s="164"/>
      <c r="H28" s="101"/>
      <c r="I28" s="26"/>
    </row>
    <row r="29" spans="1:12" hidden="1">
      <c r="A29" s="27"/>
      <c r="B29" s="100"/>
      <c r="C29" s="100"/>
      <c r="D29" s="102"/>
      <c r="E29" s="74"/>
      <c r="F29" s="74"/>
      <c r="G29" s="74"/>
      <c r="I29" s="28"/>
    </row>
    <row r="30" spans="1:12">
      <c r="A30" s="27"/>
      <c r="B30" s="100"/>
      <c r="C30" s="100"/>
      <c r="D30" s="102"/>
      <c r="E30" s="74"/>
      <c r="F30" s="74"/>
      <c r="G30" s="74"/>
      <c r="I30" s="28"/>
    </row>
    <row r="31" spans="1:12">
      <c r="A31" s="27"/>
      <c r="B31" s="100"/>
      <c r="C31" s="100"/>
      <c r="D31" s="102"/>
      <c r="E31" s="74"/>
      <c r="F31" s="74"/>
      <c r="G31" s="74"/>
      <c r="I31" s="28"/>
    </row>
    <row r="32" spans="1:12" ht="11.25" customHeight="1">
      <c r="A32" s="22"/>
      <c r="B32" s="163"/>
      <c r="C32" s="163"/>
      <c r="D32" s="163"/>
      <c r="E32" s="103"/>
      <c r="F32" s="164"/>
      <c r="G32" s="164"/>
      <c r="H32" s="24"/>
      <c r="I32" s="23"/>
    </row>
    <row r="33" spans="1:9">
      <c r="A33" s="25"/>
      <c r="B33" s="165" t="s">
        <v>57</v>
      </c>
      <c r="C33" s="166"/>
      <c r="D33" s="166"/>
      <c r="E33" s="99"/>
      <c r="F33" s="167"/>
      <c r="G33" s="167"/>
      <c r="H33" s="101"/>
      <c r="I33" s="26"/>
    </row>
    <row r="34" spans="1:9" ht="12" customHeight="1">
      <c r="A34" s="27"/>
      <c r="B34" s="100"/>
      <c r="C34" s="100"/>
      <c r="D34" s="102"/>
      <c r="E34" s="74"/>
      <c r="F34" s="74"/>
      <c r="G34" s="74"/>
      <c r="I34" s="28"/>
    </row>
    <row r="35" spans="1:9" ht="11.25" customHeight="1">
      <c r="A35" s="27"/>
      <c r="I35" s="28"/>
    </row>
    <row r="36" spans="1:9" ht="12" customHeight="1" thickBot="1">
      <c r="A36" s="29"/>
      <c r="B36" s="82"/>
      <c r="C36" s="82"/>
      <c r="D36" s="84"/>
      <c r="E36" s="30"/>
      <c r="F36" s="30"/>
      <c r="G36" s="30"/>
      <c r="H36" s="30"/>
      <c r="I36" s="31"/>
    </row>
    <row r="37" spans="1:9" ht="14.1" customHeight="1"/>
    <row r="38" spans="1:9" ht="4.5" customHeight="1"/>
  </sheetData>
  <mergeCells count="25">
    <mergeCell ref="A6:F6"/>
    <mergeCell ref="G6:I6"/>
    <mergeCell ref="A1:B1"/>
    <mergeCell ref="D1:I1"/>
    <mergeCell ref="A2:I2"/>
    <mergeCell ref="A3:I3"/>
    <mergeCell ref="A4:I4"/>
    <mergeCell ref="A7:F7"/>
    <mergeCell ref="G7:I7"/>
    <mergeCell ref="A8:E8"/>
    <mergeCell ref="F8:I8"/>
    <mergeCell ref="A9:E9"/>
    <mergeCell ref="F9:F11"/>
    <mergeCell ref="G9:G11"/>
    <mergeCell ref="A10:E11"/>
    <mergeCell ref="B32:D32"/>
    <mergeCell ref="F32:G32"/>
    <mergeCell ref="B33:D33"/>
    <mergeCell ref="F33:G33"/>
    <mergeCell ref="A12:I12"/>
    <mergeCell ref="A24:H24"/>
    <mergeCell ref="B27:D27"/>
    <mergeCell ref="F27:G27"/>
    <mergeCell ref="B28:D28"/>
    <mergeCell ref="F28:G28"/>
  </mergeCells>
  <phoneticPr fontId="24" type="noConversion"/>
  <printOptions horizontalCentered="1"/>
  <pageMargins left="0.78740157480314965" right="0.19685039370078741" top="0.39370078740157483" bottom="0.39370078740157483" header="0" footer="0"/>
  <pageSetup paperSize="9"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5"/>
  <sheetViews>
    <sheetView showGridLines="0" showZeros="0" tabSelected="1" view="pageBreakPreview" zoomScale="80" zoomScaleNormal="75" zoomScaleSheetLayoutView="80" workbookViewId="0">
      <selection activeCell="D7" sqref="D7:H7"/>
    </sheetView>
  </sheetViews>
  <sheetFormatPr defaultColWidth="9" defaultRowHeight="13.2"/>
  <cols>
    <col min="1" max="1" width="10.59765625" style="36" customWidth="1"/>
    <col min="2" max="2" width="9.09765625" style="36" customWidth="1"/>
    <col min="3" max="3" width="59.5" style="36" customWidth="1"/>
    <col min="4" max="4" width="12.5" style="38" customWidth="1"/>
    <col min="5" max="5" width="15.09765625" style="38" bestFit="1" customWidth="1"/>
    <col min="6" max="15" width="13.69921875" style="36" customWidth="1"/>
    <col min="16" max="16" width="14.8984375" style="36" bestFit="1" customWidth="1"/>
    <col min="17" max="16384" width="9" style="36"/>
  </cols>
  <sheetData>
    <row r="1" spans="1:16" ht="52.5" customHeight="1">
      <c r="A1" s="32"/>
      <c r="B1" s="33"/>
      <c r="C1" s="33"/>
      <c r="D1" s="34"/>
      <c r="E1" s="34"/>
      <c r="F1" s="34"/>
      <c r="G1" s="34"/>
      <c r="H1" s="34"/>
      <c r="I1" s="33"/>
      <c r="J1" s="33"/>
      <c r="K1" s="33"/>
      <c r="L1" s="33"/>
      <c r="M1" s="33"/>
      <c r="N1" s="33"/>
      <c r="O1" s="35"/>
    </row>
    <row r="2" spans="1:16" ht="2.25" customHeight="1">
      <c r="A2" s="37"/>
      <c r="F2" s="38"/>
      <c r="G2" s="38"/>
      <c r="H2" s="38"/>
      <c r="O2" s="39"/>
    </row>
    <row r="3" spans="1:16" ht="15.6">
      <c r="A3" s="220"/>
      <c r="B3" s="221"/>
      <c r="C3" s="221"/>
      <c r="D3" s="221"/>
      <c r="E3" s="221"/>
      <c r="F3" s="221"/>
      <c r="G3" s="221"/>
      <c r="H3" s="221"/>
      <c r="I3" s="221"/>
      <c r="J3" s="221"/>
      <c r="K3" s="221"/>
      <c r="O3" s="39"/>
    </row>
    <row r="4" spans="1:16" ht="3.75" customHeight="1">
      <c r="A4" s="37"/>
      <c r="K4" s="39"/>
      <c r="O4" s="39"/>
    </row>
    <row r="5" spans="1:16" ht="18" customHeight="1" thickBot="1">
      <c r="A5" s="250" t="s">
        <v>20</v>
      </c>
      <c r="B5" s="251"/>
      <c r="C5" s="251"/>
      <c r="D5" s="251"/>
      <c r="E5" s="251"/>
      <c r="F5" s="251"/>
      <c r="G5" s="251"/>
      <c r="H5" s="251"/>
      <c r="I5" s="251"/>
      <c r="J5" s="251"/>
      <c r="K5" s="251"/>
      <c r="L5" s="251"/>
      <c r="M5" s="251"/>
      <c r="N5" s="251"/>
      <c r="O5" s="252"/>
    </row>
    <row r="6" spans="1:16" ht="18" customHeight="1" thickBot="1">
      <c r="A6" s="222" t="s">
        <v>41</v>
      </c>
      <c r="B6" s="223"/>
      <c r="C6" s="224"/>
      <c r="D6" s="223" t="s">
        <v>78</v>
      </c>
      <c r="E6" s="223"/>
      <c r="F6" s="223"/>
      <c r="G6" s="223"/>
      <c r="H6" s="224"/>
      <c r="I6" s="253" t="s">
        <v>77</v>
      </c>
      <c r="J6" s="254"/>
      <c r="K6" s="254"/>
      <c r="L6" s="254"/>
      <c r="M6" s="254"/>
      <c r="N6" s="254"/>
      <c r="O6" s="255"/>
    </row>
    <row r="7" spans="1:16" ht="18" customHeight="1" thickBot="1">
      <c r="A7" s="263" t="str">
        <f>'Planilha Orcamentaria'!A7:F7</f>
        <v>OBRA: CONSTRUÇÃO DA COBERTURA DA ESCOLA BERTOLINO RAPOSO</v>
      </c>
      <c r="B7" s="264"/>
      <c r="C7" s="265"/>
      <c r="D7" s="264" t="s">
        <v>93</v>
      </c>
      <c r="E7" s="264"/>
      <c r="F7" s="264"/>
      <c r="G7" s="264"/>
      <c r="H7" s="264"/>
      <c r="I7" s="256" t="s">
        <v>54</v>
      </c>
      <c r="J7" s="257"/>
      <c r="K7" s="257"/>
      <c r="L7" s="257"/>
      <c r="M7" s="257"/>
      <c r="N7" s="257"/>
      <c r="O7" s="258"/>
    </row>
    <row r="8" spans="1:16" ht="36" customHeight="1">
      <c r="A8" s="40" t="s">
        <v>11</v>
      </c>
      <c r="B8" s="41" t="s">
        <v>12</v>
      </c>
      <c r="C8" s="41" t="s">
        <v>21</v>
      </c>
      <c r="D8" s="42" t="s">
        <v>22</v>
      </c>
      <c r="E8" s="42" t="s">
        <v>23</v>
      </c>
      <c r="F8" s="41" t="s">
        <v>24</v>
      </c>
      <c r="G8" s="41" t="s">
        <v>25</v>
      </c>
      <c r="H8" s="41" t="s">
        <v>26</v>
      </c>
      <c r="I8" s="41" t="s">
        <v>27</v>
      </c>
      <c r="J8" s="41" t="s">
        <v>28</v>
      </c>
      <c r="K8" s="41" t="s">
        <v>29</v>
      </c>
      <c r="L8" s="41" t="s">
        <v>36</v>
      </c>
      <c r="M8" s="41" t="s">
        <v>37</v>
      </c>
      <c r="N8" s="41" t="s">
        <v>38</v>
      </c>
      <c r="O8" s="43" t="s">
        <v>39</v>
      </c>
    </row>
    <row r="9" spans="1:16" ht="14.25" customHeight="1">
      <c r="A9" s="259">
        <v>1</v>
      </c>
      <c r="B9" s="261"/>
      <c r="C9" s="261" t="str">
        <f>'Planilha Orcamentaria'!D14</f>
        <v>COBERTURA</v>
      </c>
      <c r="D9" s="44" t="s">
        <v>30</v>
      </c>
      <c r="E9" s="45">
        <f>E10/E14</f>
        <v>0.94775165969353414</v>
      </c>
      <c r="F9" s="45">
        <v>1</v>
      </c>
      <c r="G9" s="45"/>
      <c r="H9" s="45"/>
      <c r="I9" s="46"/>
      <c r="J9" s="47"/>
      <c r="K9" s="104"/>
      <c r="L9" s="47"/>
      <c r="M9" s="47"/>
      <c r="N9" s="106"/>
      <c r="O9" s="48"/>
      <c r="P9" s="110"/>
    </row>
    <row r="10" spans="1:16" ht="14.25" customHeight="1">
      <c r="A10" s="260"/>
      <c r="B10" s="262"/>
      <c r="C10" s="262"/>
      <c r="D10" s="44" t="s">
        <v>31</v>
      </c>
      <c r="E10" s="49">
        <f>'Planilha Orcamentaria'!I14</f>
        <v>129254.93999999999</v>
      </c>
      <c r="F10" s="49">
        <f>F9*E10</f>
        <v>129254.93999999999</v>
      </c>
      <c r="G10" s="49">
        <f>G9*$E$10</f>
        <v>0</v>
      </c>
      <c r="H10" s="49">
        <f t="shared" ref="H10" si="0">H9*$E$10</f>
        <v>0</v>
      </c>
      <c r="I10" s="49"/>
      <c r="J10" s="49"/>
      <c r="K10" s="49"/>
      <c r="L10" s="49"/>
      <c r="M10" s="49"/>
      <c r="N10" s="49"/>
      <c r="O10" s="50"/>
      <c r="P10" s="110"/>
    </row>
    <row r="11" spans="1:16" ht="14.25" customHeight="1">
      <c r="A11" s="236">
        <v>2</v>
      </c>
      <c r="B11" s="238"/>
      <c r="C11" s="239" t="str">
        <f>'Planilha Orcamentaria'!D19</f>
        <v>MOVIMETAÇÃO DE TERRA E FUNDAÇÃO DA ESTRUTURA METÁLICA</v>
      </c>
      <c r="D11" s="44" t="s">
        <v>30</v>
      </c>
      <c r="E11" s="125">
        <v>1</v>
      </c>
      <c r="F11" s="125">
        <v>1</v>
      </c>
      <c r="G11" s="121"/>
      <c r="H11" s="121"/>
      <c r="I11" s="121"/>
      <c r="J11" s="121"/>
      <c r="K11" s="122"/>
      <c r="L11" s="121"/>
      <c r="M11" s="121"/>
      <c r="N11" s="123"/>
      <c r="O11" s="124"/>
      <c r="P11" s="110"/>
    </row>
    <row r="12" spans="1:16" ht="14.25" customHeight="1">
      <c r="A12" s="237"/>
      <c r="B12" s="238"/>
      <c r="C12" s="240"/>
      <c r="D12" s="44" t="s">
        <v>31</v>
      </c>
      <c r="E12" s="121">
        <f>'Planilha Orcamentaria'!I19</f>
        <v>7125.66</v>
      </c>
      <c r="F12" s="121">
        <v>7125.66</v>
      </c>
      <c r="G12" s="121"/>
      <c r="H12" s="121"/>
      <c r="I12" s="121"/>
      <c r="J12" s="121"/>
      <c r="K12" s="122"/>
      <c r="L12" s="121"/>
      <c r="M12" s="121"/>
      <c r="N12" s="123"/>
      <c r="O12" s="124"/>
      <c r="P12" s="110"/>
    </row>
    <row r="13" spans="1:16" ht="14.25" customHeight="1">
      <c r="A13" s="226" t="s">
        <v>6</v>
      </c>
      <c r="B13" s="227"/>
      <c r="C13" s="228"/>
      <c r="D13" s="51" t="s">
        <v>30</v>
      </c>
      <c r="E13" s="52">
        <f>E9</f>
        <v>0.94775165969353414</v>
      </c>
      <c r="F13" s="52">
        <f>F14/$E$14</f>
        <v>1</v>
      </c>
      <c r="G13" s="52"/>
      <c r="H13" s="52"/>
      <c r="I13" s="52"/>
      <c r="J13" s="52"/>
      <c r="K13" s="105"/>
      <c r="L13" s="52"/>
      <c r="M13" s="52"/>
      <c r="N13" s="107"/>
      <c r="O13" s="53">
        <f>O14/$E$14</f>
        <v>0</v>
      </c>
      <c r="P13" s="119"/>
    </row>
    <row r="14" spans="1:16" ht="13.5" customHeight="1" thickBot="1">
      <c r="A14" s="229"/>
      <c r="B14" s="230"/>
      <c r="C14" s="231"/>
      <c r="D14" s="54" t="s">
        <v>31</v>
      </c>
      <c r="E14" s="55">
        <f>E10+E12</f>
        <v>136380.59999999998</v>
      </c>
      <c r="F14" s="55">
        <f>F10+F12</f>
        <v>136380.59999999998</v>
      </c>
      <c r="G14" s="55"/>
      <c r="H14" s="55"/>
      <c r="I14" s="55"/>
      <c r="J14" s="55"/>
      <c r="K14" s="55"/>
      <c r="L14" s="55"/>
      <c r="M14" s="55"/>
      <c r="N14" s="55"/>
      <c r="O14" s="56"/>
      <c r="P14" s="111"/>
    </row>
    <row r="15" spans="1:16" ht="1.5" customHeight="1">
      <c r="A15" s="57"/>
      <c r="B15" s="109"/>
      <c r="C15" s="109"/>
      <c r="D15" s="112"/>
      <c r="E15" s="112"/>
      <c r="F15" s="109"/>
      <c r="G15" s="109"/>
      <c r="H15" s="109"/>
      <c r="I15" s="109"/>
      <c r="J15" s="109"/>
      <c r="K15" s="58"/>
      <c r="L15" s="109"/>
      <c r="M15" s="58"/>
      <c r="N15" s="109"/>
      <c r="O15" s="58"/>
      <c r="P15" s="110"/>
    </row>
    <row r="16" spans="1:16" ht="1.5" customHeight="1">
      <c r="A16" s="57"/>
      <c r="B16" s="109"/>
      <c r="C16" s="109"/>
      <c r="D16" s="112"/>
      <c r="E16" s="112"/>
      <c r="F16" s="109"/>
      <c r="G16" s="109"/>
      <c r="H16" s="109"/>
      <c r="I16" s="109"/>
      <c r="J16" s="109"/>
      <c r="K16" s="109"/>
      <c r="L16" s="109"/>
      <c r="M16" s="109"/>
      <c r="N16" s="109"/>
      <c r="O16" s="58"/>
    </row>
    <row r="17" spans="1:15" ht="33" customHeight="1" thickBot="1">
      <c r="A17" s="57"/>
      <c r="B17" s="109"/>
      <c r="C17" s="109"/>
      <c r="D17" s="112"/>
      <c r="E17" s="112"/>
      <c r="F17" s="109"/>
      <c r="G17" s="109"/>
      <c r="H17" s="109"/>
      <c r="I17" s="109"/>
      <c r="J17" s="109"/>
      <c r="K17" s="109"/>
      <c r="L17" s="109"/>
      <c r="M17" s="109"/>
      <c r="N17" s="109"/>
      <c r="O17" s="58"/>
    </row>
    <row r="18" spans="1:15" ht="14.25" customHeight="1">
      <c r="A18" s="59"/>
      <c r="B18" s="60"/>
      <c r="C18" s="60"/>
      <c r="D18" s="60"/>
      <c r="E18" s="60"/>
      <c r="F18" s="60"/>
      <c r="G18" s="61"/>
      <c r="H18" s="241" t="s">
        <v>32</v>
      </c>
      <c r="I18" s="242"/>
      <c r="J18" s="242"/>
      <c r="K18" s="242"/>
      <c r="L18" s="242"/>
      <c r="M18" s="242"/>
      <c r="N18" s="242"/>
      <c r="O18" s="243"/>
    </row>
    <row r="19" spans="1:15" ht="49.5" customHeight="1">
      <c r="A19" s="62"/>
      <c r="B19" s="232"/>
      <c r="C19" s="232"/>
      <c r="D19" s="113"/>
      <c r="E19" s="233"/>
      <c r="F19" s="233"/>
      <c r="G19" s="63"/>
      <c r="H19" s="244"/>
      <c r="I19" s="245"/>
      <c r="J19" s="245"/>
      <c r="K19" s="245"/>
      <c r="L19" s="245"/>
      <c r="M19" s="245"/>
      <c r="N19" s="245"/>
      <c r="O19" s="246"/>
    </row>
    <row r="20" spans="1:15" ht="14.25" customHeight="1">
      <c r="A20" s="64"/>
      <c r="B20" s="225" t="s">
        <v>55</v>
      </c>
      <c r="C20" s="225"/>
      <c r="D20" s="113"/>
      <c r="E20" s="234" t="s">
        <v>56</v>
      </c>
      <c r="F20" s="234"/>
      <c r="G20" s="65"/>
      <c r="H20" s="244"/>
      <c r="I20" s="245"/>
      <c r="J20" s="245"/>
      <c r="K20" s="245"/>
      <c r="L20" s="245"/>
      <c r="M20" s="245"/>
      <c r="N20" s="245"/>
      <c r="O20" s="246"/>
    </row>
    <row r="21" spans="1:15" ht="14.25" customHeight="1">
      <c r="A21" s="64"/>
      <c r="B21" s="108"/>
      <c r="C21" s="108"/>
      <c r="D21" s="113"/>
      <c r="E21" s="108"/>
      <c r="F21" s="108"/>
      <c r="G21" s="65"/>
      <c r="H21" s="244"/>
      <c r="I21" s="245"/>
      <c r="J21" s="245"/>
      <c r="K21" s="245"/>
      <c r="L21" s="245"/>
      <c r="M21" s="245"/>
      <c r="N21" s="245"/>
      <c r="O21" s="246"/>
    </row>
    <row r="22" spans="1:15" ht="36.75" customHeight="1">
      <c r="A22" s="66"/>
      <c r="B22" s="114"/>
      <c r="C22" s="114"/>
      <c r="D22" s="113"/>
      <c r="E22" s="113"/>
      <c r="F22" s="114"/>
      <c r="G22" s="67"/>
      <c r="H22" s="244"/>
      <c r="I22" s="245"/>
      <c r="J22" s="245"/>
      <c r="K22" s="245"/>
      <c r="L22" s="245"/>
      <c r="M22" s="245"/>
      <c r="N22" s="245"/>
      <c r="O22" s="246"/>
    </row>
    <row r="23" spans="1:15" ht="13.5" customHeight="1">
      <c r="A23" s="68"/>
      <c r="B23" s="235"/>
      <c r="C23" s="235"/>
      <c r="D23" s="115"/>
      <c r="E23" s="115"/>
      <c r="F23" s="116"/>
      <c r="G23" s="67"/>
      <c r="H23" s="244"/>
      <c r="I23" s="245"/>
      <c r="J23" s="245"/>
      <c r="K23" s="245"/>
      <c r="L23" s="245"/>
      <c r="M23" s="245"/>
      <c r="N23" s="245"/>
      <c r="O23" s="246"/>
    </row>
    <row r="24" spans="1:15" ht="14.25" customHeight="1">
      <c r="A24" s="69"/>
      <c r="B24" s="225" t="s">
        <v>57</v>
      </c>
      <c r="C24" s="225"/>
      <c r="D24" s="115"/>
      <c r="E24" s="115"/>
      <c r="F24" s="114"/>
      <c r="G24" s="67"/>
      <c r="H24" s="244"/>
      <c r="I24" s="245"/>
      <c r="J24" s="245"/>
      <c r="K24" s="245"/>
      <c r="L24" s="245"/>
      <c r="M24" s="245"/>
      <c r="N24" s="245"/>
      <c r="O24" s="246"/>
    </row>
    <row r="25" spans="1:15" ht="14.1" customHeight="1" thickBot="1">
      <c r="A25" s="70"/>
      <c r="B25" s="71"/>
      <c r="C25" s="71"/>
      <c r="D25" s="72"/>
      <c r="E25" s="72"/>
      <c r="F25" s="71"/>
      <c r="G25" s="71"/>
      <c r="H25" s="247"/>
      <c r="I25" s="248"/>
      <c r="J25" s="248"/>
      <c r="K25" s="248"/>
      <c r="L25" s="248"/>
      <c r="M25" s="248"/>
      <c r="N25" s="248"/>
      <c r="O25" s="249"/>
    </row>
  </sheetData>
  <mergeCells count="22">
    <mergeCell ref="I7:O7"/>
    <mergeCell ref="A9:A10"/>
    <mergeCell ref="B9:B10"/>
    <mergeCell ref="C9:C10"/>
    <mergeCell ref="A7:C7"/>
    <mergeCell ref="D7:H7"/>
    <mergeCell ref="A3:K3"/>
    <mergeCell ref="A6:C6"/>
    <mergeCell ref="D6:H6"/>
    <mergeCell ref="B24:C24"/>
    <mergeCell ref="A13:C14"/>
    <mergeCell ref="B19:C19"/>
    <mergeCell ref="E19:F19"/>
    <mergeCell ref="B20:C20"/>
    <mergeCell ref="E20:F20"/>
    <mergeCell ref="B23:C23"/>
    <mergeCell ref="A11:A12"/>
    <mergeCell ref="B11:B12"/>
    <mergeCell ref="C11:C12"/>
    <mergeCell ref="H18:O25"/>
    <mergeCell ref="A5:O5"/>
    <mergeCell ref="I6:O6"/>
  </mergeCells>
  <phoneticPr fontId="24" type="noConversion"/>
  <printOptions horizontalCentered="1"/>
  <pageMargins left="0.39370078740157483" right="0.19685039370078741" top="0.59055118110236227" bottom="0.19685039370078741" header="0.19685039370078741" footer="0"/>
  <pageSetup paperSize="9" scale="5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51"/>
  <sheetViews>
    <sheetView workbookViewId="0">
      <selection activeCell="A3" sqref="A3:K3"/>
    </sheetView>
  </sheetViews>
  <sheetFormatPr defaultRowHeight="13.8"/>
  <cols>
    <col min="3" max="3" width="16.296875" customWidth="1"/>
    <col min="4" max="4" width="22.8984375" customWidth="1"/>
    <col min="10" max="10" width="16.5" customWidth="1"/>
  </cols>
  <sheetData>
    <row r="1" spans="1:11">
      <c r="A1" s="126"/>
      <c r="B1" s="126"/>
      <c r="C1" s="274" t="s">
        <v>79</v>
      </c>
      <c r="D1" s="274"/>
      <c r="E1" s="274"/>
      <c r="F1" s="274"/>
      <c r="G1" s="274"/>
      <c r="H1" s="274"/>
      <c r="I1" s="274"/>
      <c r="J1" s="126"/>
      <c r="K1" s="126"/>
    </row>
    <row r="2" spans="1:11" ht="14.4" thickBot="1">
      <c r="A2" s="127"/>
      <c r="B2" s="127"/>
      <c r="C2" s="275"/>
      <c r="D2" s="275"/>
      <c r="E2" s="275"/>
      <c r="F2" s="275"/>
      <c r="G2" s="275"/>
      <c r="H2" s="275"/>
      <c r="I2" s="275"/>
      <c r="J2" s="128"/>
      <c r="K2" s="128"/>
    </row>
    <row r="3" spans="1:11" ht="14.4" thickBot="1">
      <c r="A3" s="276" t="s">
        <v>90</v>
      </c>
      <c r="B3" s="277"/>
      <c r="C3" s="277"/>
      <c r="D3" s="277"/>
      <c r="E3" s="277"/>
      <c r="F3" s="277"/>
      <c r="G3" s="277"/>
      <c r="H3" s="277"/>
      <c r="I3" s="277"/>
      <c r="J3" s="277"/>
      <c r="K3" s="278"/>
    </row>
    <row r="4" spans="1:11" ht="14.4" thickBot="1">
      <c r="A4" s="129" t="s">
        <v>80</v>
      </c>
      <c r="B4" s="130"/>
      <c r="C4" s="130"/>
      <c r="D4" s="130"/>
      <c r="E4" s="130"/>
      <c r="F4" s="130"/>
      <c r="G4" s="130"/>
      <c r="H4" s="130"/>
      <c r="I4" s="131" t="s">
        <v>81</v>
      </c>
      <c r="J4" s="132">
        <v>45543</v>
      </c>
      <c r="K4" s="133"/>
    </row>
    <row r="5" spans="1:11" ht="14.4" thickBot="1">
      <c r="A5" s="134"/>
      <c r="B5" s="135" t="s">
        <v>82</v>
      </c>
      <c r="C5" s="136"/>
      <c r="D5" s="136"/>
      <c r="E5" s="137"/>
      <c r="F5" s="135" t="s">
        <v>83</v>
      </c>
      <c r="G5" s="136"/>
      <c r="H5" s="136"/>
      <c r="I5" s="136"/>
      <c r="J5" s="136"/>
      <c r="K5" s="138"/>
    </row>
    <row r="6" spans="1:11">
      <c r="A6" s="139"/>
      <c r="B6" s="279"/>
      <c r="C6" s="279"/>
      <c r="D6" s="279"/>
      <c r="E6" s="137"/>
      <c r="F6" s="279"/>
      <c r="G6" s="279"/>
      <c r="H6" s="279"/>
      <c r="I6" s="279"/>
      <c r="J6" s="279"/>
      <c r="K6" s="138"/>
    </row>
    <row r="7" spans="1:11">
      <c r="A7" s="139"/>
      <c r="B7" s="280"/>
      <c r="C7" s="280"/>
      <c r="D7" s="280"/>
      <c r="E7" s="137"/>
      <c r="F7" s="280"/>
      <c r="G7" s="280"/>
      <c r="H7" s="280"/>
      <c r="I7" s="280"/>
      <c r="J7" s="280"/>
      <c r="K7" s="138"/>
    </row>
    <row r="8" spans="1:11">
      <c r="A8" s="139"/>
      <c r="B8" s="280"/>
      <c r="C8" s="280"/>
      <c r="D8" s="280"/>
      <c r="E8" s="137"/>
      <c r="F8" s="280"/>
      <c r="G8" s="280"/>
      <c r="H8" s="280"/>
      <c r="I8" s="280"/>
      <c r="J8" s="280"/>
      <c r="K8" s="138"/>
    </row>
    <row r="9" spans="1:11">
      <c r="A9" s="139"/>
      <c r="B9" s="280"/>
      <c r="C9" s="280"/>
      <c r="D9" s="280"/>
      <c r="E9" s="137"/>
      <c r="F9" s="280"/>
      <c r="G9" s="280"/>
      <c r="H9" s="280"/>
      <c r="I9" s="280"/>
      <c r="J9" s="280"/>
      <c r="K9" s="138"/>
    </row>
    <row r="10" spans="1:11">
      <c r="A10" s="139"/>
      <c r="B10" s="280"/>
      <c r="C10" s="280"/>
      <c r="D10" s="280"/>
      <c r="E10" s="137"/>
      <c r="F10" s="280"/>
      <c r="G10" s="280"/>
      <c r="H10" s="280"/>
      <c r="I10" s="280"/>
      <c r="J10" s="280"/>
      <c r="K10" s="138"/>
    </row>
    <row r="11" spans="1:11">
      <c r="A11" s="139"/>
      <c r="B11" s="280"/>
      <c r="C11" s="280"/>
      <c r="D11" s="280"/>
      <c r="E11" s="137"/>
      <c r="F11" s="280"/>
      <c r="G11" s="280"/>
      <c r="H11" s="280"/>
      <c r="I11" s="280"/>
      <c r="J11" s="280"/>
      <c r="K11" s="138"/>
    </row>
    <row r="12" spans="1:11">
      <c r="A12" s="139"/>
      <c r="B12" s="280"/>
      <c r="C12" s="280"/>
      <c r="D12" s="280"/>
      <c r="E12" s="137"/>
      <c r="F12" s="280"/>
      <c r="G12" s="280"/>
      <c r="H12" s="280"/>
      <c r="I12" s="280"/>
      <c r="J12" s="280"/>
      <c r="K12" s="138"/>
    </row>
    <row r="13" spans="1:11">
      <c r="A13" s="139"/>
      <c r="B13" s="280"/>
      <c r="C13" s="280"/>
      <c r="D13" s="280"/>
      <c r="E13" s="137"/>
      <c r="F13" s="280"/>
      <c r="G13" s="280"/>
      <c r="H13" s="280"/>
      <c r="I13" s="280"/>
      <c r="J13" s="280"/>
      <c r="K13" s="138"/>
    </row>
    <row r="14" spans="1:11">
      <c r="A14" s="139"/>
      <c r="B14" s="280"/>
      <c r="C14" s="280"/>
      <c r="D14" s="280"/>
      <c r="E14" s="137"/>
      <c r="F14" s="280"/>
      <c r="G14" s="280"/>
      <c r="H14" s="280"/>
      <c r="I14" s="280"/>
      <c r="J14" s="280"/>
      <c r="K14" s="138"/>
    </row>
    <row r="15" spans="1:11">
      <c r="A15" s="139"/>
      <c r="B15" s="280"/>
      <c r="C15" s="280"/>
      <c r="D15" s="280"/>
      <c r="E15" s="137"/>
      <c r="F15" s="280"/>
      <c r="G15" s="280"/>
      <c r="H15" s="280"/>
      <c r="I15" s="280"/>
      <c r="J15" s="280"/>
      <c r="K15" s="138"/>
    </row>
    <row r="16" spans="1:11">
      <c r="A16" s="139"/>
      <c r="B16" s="280"/>
      <c r="C16" s="280"/>
      <c r="D16" s="280"/>
      <c r="E16" s="137"/>
      <c r="F16" s="280"/>
      <c r="G16" s="280"/>
      <c r="H16" s="280"/>
      <c r="I16" s="280"/>
      <c r="J16" s="280"/>
      <c r="K16" s="138"/>
    </row>
    <row r="17" spans="1:11">
      <c r="A17" s="139"/>
      <c r="B17" s="280"/>
      <c r="C17" s="280"/>
      <c r="D17" s="280"/>
      <c r="E17" s="137"/>
      <c r="F17" s="280"/>
      <c r="G17" s="280"/>
      <c r="H17" s="280"/>
      <c r="I17" s="280"/>
      <c r="J17" s="280"/>
      <c r="K17" s="138"/>
    </row>
    <row r="18" spans="1:11">
      <c r="A18" s="139"/>
      <c r="B18" s="280"/>
      <c r="C18" s="280"/>
      <c r="D18" s="280"/>
      <c r="E18" s="137"/>
      <c r="F18" s="280"/>
      <c r="G18" s="280"/>
      <c r="H18" s="280"/>
      <c r="I18" s="280"/>
      <c r="J18" s="280"/>
      <c r="K18" s="138"/>
    </row>
    <row r="19" spans="1:11">
      <c r="A19" s="139"/>
      <c r="B19" s="280"/>
      <c r="C19" s="280"/>
      <c r="D19" s="280"/>
      <c r="E19" s="137"/>
      <c r="F19" s="280"/>
      <c r="G19" s="280"/>
      <c r="H19" s="280"/>
      <c r="I19" s="280"/>
      <c r="J19" s="280"/>
      <c r="K19" s="138"/>
    </row>
    <row r="20" spans="1:11">
      <c r="A20" s="139"/>
      <c r="B20" s="280"/>
      <c r="C20" s="280"/>
      <c r="D20" s="280"/>
      <c r="E20" s="137"/>
      <c r="F20" s="280"/>
      <c r="G20" s="280"/>
      <c r="H20" s="280"/>
      <c r="I20" s="280"/>
      <c r="J20" s="280"/>
      <c r="K20" s="138"/>
    </row>
    <row r="21" spans="1:11">
      <c r="A21" s="139"/>
      <c r="B21" s="280"/>
      <c r="C21" s="280"/>
      <c r="D21" s="280"/>
      <c r="E21" s="137"/>
      <c r="F21" s="280"/>
      <c r="G21" s="280"/>
      <c r="H21" s="280"/>
      <c r="I21" s="280"/>
      <c r="J21" s="280"/>
      <c r="K21" s="138"/>
    </row>
    <row r="22" spans="1:11">
      <c r="A22" s="139"/>
      <c r="B22" s="140" t="s">
        <v>84</v>
      </c>
      <c r="C22" s="141"/>
      <c r="D22" s="141"/>
      <c r="E22" s="137"/>
      <c r="F22" s="140" t="s">
        <v>84</v>
      </c>
      <c r="G22" s="281"/>
      <c r="H22" s="281"/>
      <c r="I22" s="281"/>
      <c r="J22" s="281"/>
      <c r="K22" s="138"/>
    </row>
    <row r="23" spans="1:11">
      <c r="A23" s="139"/>
      <c r="B23" s="137"/>
      <c r="C23" s="137"/>
      <c r="D23" s="137"/>
      <c r="E23" s="137"/>
      <c r="F23" s="137"/>
      <c r="G23" s="137"/>
      <c r="H23" s="137"/>
      <c r="I23" s="137"/>
      <c r="J23" s="137"/>
      <c r="K23" s="138"/>
    </row>
    <row r="24" spans="1:11" ht="14.4" thickBot="1">
      <c r="A24" s="139"/>
      <c r="B24" s="142" t="s">
        <v>85</v>
      </c>
      <c r="C24" s="143"/>
      <c r="D24" s="143"/>
      <c r="E24" s="137"/>
      <c r="F24" s="142" t="s">
        <v>86</v>
      </c>
      <c r="G24" s="143"/>
      <c r="H24" s="143"/>
      <c r="I24" s="143"/>
      <c r="J24" s="143"/>
      <c r="K24" s="138"/>
    </row>
    <row r="25" spans="1:11">
      <c r="A25" s="139"/>
      <c r="B25" s="279"/>
      <c r="C25" s="279"/>
      <c r="D25" s="279"/>
      <c r="E25" s="137"/>
      <c r="F25" s="279"/>
      <c r="G25" s="279"/>
      <c r="H25" s="279"/>
      <c r="I25" s="279"/>
      <c r="J25" s="279"/>
      <c r="K25" s="138"/>
    </row>
    <row r="26" spans="1:11">
      <c r="A26" s="139"/>
      <c r="B26" s="280"/>
      <c r="C26" s="280"/>
      <c r="D26" s="280"/>
      <c r="E26" s="137"/>
      <c r="F26" s="280"/>
      <c r="G26" s="280"/>
      <c r="H26" s="280"/>
      <c r="I26" s="280"/>
      <c r="J26" s="280"/>
      <c r="K26" s="138"/>
    </row>
    <row r="27" spans="1:11">
      <c r="A27" s="139"/>
      <c r="B27" s="280"/>
      <c r="C27" s="280"/>
      <c r="D27" s="280"/>
      <c r="E27" s="137"/>
      <c r="F27" s="280"/>
      <c r="G27" s="280"/>
      <c r="H27" s="280"/>
      <c r="I27" s="280"/>
      <c r="J27" s="280"/>
      <c r="K27" s="138"/>
    </row>
    <row r="28" spans="1:11">
      <c r="A28" s="139"/>
      <c r="B28" s="280"/>
      <c r="C28" s="280"/>
      <c r="D28" s="280"/>
      <c r="E28" s="137"/>
      <c r="F28" s="280"/>
      <c r="G28" s="280"/>
      <c r="H28" s="280"/>
      <c r="I28" s="280"/>
      <c r="J28" s="280"/>
      <c r="K28" s="138"/>
    </row>
    <row r="29" spans="1:11">
      <c r="A29" s="139"/>
      <c r="B29" s="280"/>
      <c r="C29" s="280"/>
      <c r="D29" s="280"/>
      <c r="E29" s="137"/>
      <c r="F29" s="280"/>
      <c r="G29" s="280"/>
      <c r="H29" s="280"/>
      <c r="I29" s="280"/>
      <c r="J29" s="280"/>
      <c r="K29" s="138"/>
    </row>
    <row r="30" spans="1:11">
      <c r="A30" s="139"/>
      <c r="B30" s="280"/>
      <c r="C30" s="280"/>
      <c r="D30" s="280"/>
      <c r="E30" s="137"/>
      <c r="F30" s="280"/>
      <c r="G30" s="280"/>
      <c r="H30" s="280"/>
      <c r="I30" s="280"/>
      <c r="J30" s="280"/>
      <c r="K30" s="138"/>
    </row>
    <row r="31" spans="1:11">
      <c r="A31" s="139"/>
      <c r="B31" s="280"/>
      <c r="C31" s="280"/>
      <c r="D31" s="280"/>
      <c r="E31" s="137"/>
      <c r="F31" s="280"/>
      <c r="G31" s="280"/>
      <c r="H31" s="280"/>
      <c r="I31" s="280"/>
      <c r="J31" s="280"/>
      <c r="K31" s="138"/>
    </row>
    <row r="32" spans="1:11">
      <c r="A32" s="139"/>
      <c r="B32" s="280"/>
      <c r="C32" s="280"/>
      <c r="D32" s="280"/>
      <c r="E32" s="137"/>
      <c r="F32" s="280"/>
      <c r="G32" s="280"/>
      <c r="H32" s="280"/>
      <c r="I32" s="280"/>
      <c r="J32" s="280"/>
      <c r="K32" s="138"/>
    </row>
    <row r="33" spans="1:11">
      <c r="A33" s="139"/>
      <c r="B33" s="280"/>
      <c r="C33" s="280"/>
      <c r="D33" s="280"/>
      <c r="E33" s="137"/>
      <c r="F33" s="280"/>
      <c r="G33" s="280"/>
      <c r="H33" s="280"/>
      <c r="I33" s="280"/>
      <c r="J33" s="280"/>
      <c r="K33" s="138"/>
    </row>
    <row r="34" spans="1:11">
      <c r="A34" s="139"/>
      <c r="B34" s="280"/>
      <c r="C34" s="280"/>
      <c r="D34" s="280"/>
      <c r="E34" s="137"/>
      <c r="F34" s="280"/>
      <c r="G34" s="280"/>
      <c r="H34" s="280"/>
      <c r="I34" s="280"/>
      <c r="J34" s="280"/>
      <c r="K34" s="138"/>
    </row>
    <row r="35" spans="1:11">
      <c r="A35" s="139"/>
      <c r="B35" s="280"/>
      <c r="C35" s="280"/>
      <c r="D35" s="280"/>
      <c r="E35" s="137"/>
      <c r="F35" s="280"/>
      <c r="G35" s="280"/>
      <c r="H35" s="280"/>
      <c r="I35" s="280"/>
      <c r="J35" s="280"/>
      <c r="K35" s="138"/>
    </row>
    <row r="36" spans="1:11">
      <c r="A36" s="139"/>
      <c r="B36" s="280"/>
      <c r="C36" s="280"/>
      <c r="D36" s="280"/>
      <c r="E36" s="137"/>
      <c r="F36" s="280"/>
      <c r="G36" s="280"/>
      <c r="H36" s="280"/>
      <c r="I36" s="280"/>
      <c r="J36" s="280"/>
      <c r="K36" s="138"/>
    </row>
    <row r="37" spans="1:11">
      <c r="A37" s="139"/>
      <c r="B37" s="280"/>
      <c r="C37" s="280"/>
      <c r="D37" s="280"/>
      <c r="E37" s="137"/>
      <c r="F37" s="280"/>
      <c r="G37" s="280"/>
      <c r="H37" s="280"/>
      <c r="I37" s="280"/>
      <c r="J37" s="280"/>
      <c r="K37" s="138"/>
    </row>
    <row r="38" spans="1:11">
      <c r="A38" s="139"/>
      <c r="B38" s="280"/>
      <c r="C38" s="280"/>
      <c r="D38" s="280"/>
      <c r="E38" s="137"/>
      <c r="F38" s="280"/>
      <c r="G38" s="280"/>
      <c r="H38" s="280"/>
      <c r="I38" s="280"/>
      <c r="J38" s="280"/>
      <c r="K38" s="138"/>
    </row>
    <row r="39" spans="1:11">
      <c r="A39" s="139"/>
      <c r="B39" s="280"/>
      <c r="C39" s="280"/>
      <c r="D39" s="280"/>
      <c r="E39" s="137"/>
      <c r="F39" s="280"/>
      <c r="G39" s="280"/>
      <c r="H39" s="280"/>
      <c r="I39" s="280"/>
      <c r="J39" s="280"/>
      <c r="K39" s="138"/>
    </row>
    <row r="40" spans="1:11">
      <c r="A40" s="139"/>
      <c r="B40" s="280"/>
      <c r="C40" s="280"/>
      <c r="D40" s="280"/>
      <c r="E40" s="137"/>
      <c r="F40" s="280"/>
      <c r="G40" s="280"/>
      <c r="H40" s="280"/>
      <c r="I40" s="280"/>
      <c r="J40" s="280"/>
      <c r="K40" s="138"/>
    </row>
    <row r="41" spans="1:11">
      <c r="A41" s="139"/>
      <c r="B41" s="280"/>
      <c r="C41" s="280"/>
      <c r="D41" s="280"/>
      <c r="E41" s="137"/>
      <c r="F41" s="280"/>
      <c r="G41" s="280"/>
      <c r="H41" s="280"/>
      <c r="I41" s="280"/>
      <c r="J41" s="280"/>
      <c r="K41" s="138"/>
    </row>
    <row r="42" spans="1:11">
      <c r="A42" s="139"/>
      <c r="B42" s="280"/>
      <c r="C42" s="280"/>
      <c r="D42" s="280"/>
      <c r="E42" s="137"/>
      <c r="F42" s="280"/>
      <c r="G42" s="280"/>
      <c r="H42" s="280"/>
      <c r="I42" s="280"/>
      <c r="J42" s="280"/>
      <c r="K42" s="138"/>
    </row>
    <row r="43" spans="1:11">
      <c r="A43" s="139"/>
      <c r="B43" s="140" t="s">
        <v>84</v>
      </c>
      <c r="C43" s="141"/>
      <c r="D43" s="141"/>
      <c r="E43" s="137"/>
      <c r="F43" s="140" t="s">
        <v>84</v>
      </c>
      <c r="G43" s="144"/>
      <c r="H43" s="144"/>
      <c r="I43" s="141"/>
      <c r="J43" s="141"/>
      <c r="K43" s="138"/>
    </row>
    <row r="44" spans="1:11" ht="14.4" thickBot="1">
      <c r="A44" s="145"/>
      <c r="B44" s="143"/>
      <c r="C44" s="143"/>
      <c r="D44" s="143"/>
      <c r="E44" s="143"/>
      <c r="F44" s="143"/>
      <c r="G44" s="143"/>
      <c r="H44" s="143"/>
      <c r="I44" s="143"/>
      <c r="J44" s="143"/>
      <c r="K44" s="146"/>
    </row>
    <row r="45" spans="1:11">
      <c r="A45" s="147"/>
      <c r="B45" s="148"/>
      <c r="C45" s="148"/>
      <c r="D45" s="149"/>
      <c r="E45" s="148"/>
      <c r="F45" s="148"/>
      <c r="G45" s="148"/>
      <c r="H45" s="148"/>
      <c r="I45" s="148"/>
      <c r="J45" s="148"/>
      <c r="K45" s="150"/>
    </row>
    <row r="46" spans="1:11">
      <c r="A46" s="160" t="s">
        <v>91</v>
      </c>
      <c r="B46" s="151"/>
      <c r="C46" s="151"/>
      <c r="D46" s="152"/>
      <c r="E46" s="153"/>
      <c r="F46" s="154"/>
      <c r="G46" s="148"/>
      <c r="H46" s="148"/>
      <c r="I46" s="148"/>
      <c r="J46" s="155"/>
      <c r="K46" s="150"/>
    </row>
    <row r="47" spans="1:11">
      <c r="A47" s="156"/>
      <c r="B47" s="151"/>
      <c r="C47" s="151"/>
      <c r="D47" s="152"/>
      <c r="E47" s="157"/>
      <c r="F47" s="154"/>
      <c r="G47" s="148"/>
      <c r="H47" s="148"/>
      <c r="I47" s="148"/>
      <c r="J47" s="155"/>
      <c r="K47" s="150"/>
    </row>
    <row r="48" spans="1:11">
      <c r="A48" s="156"/>
      <c r="B48" s="151"/>
      <c r="C48" s="151"/>
      <c r="D48" s="152"/>
      <c r="E48" s="153" t="s">
        <v>87</v>
      </c>
      <c r="F48" s="154"/>
      <c r="G48" s="148"/>
      <c r="H48" s="148"/>
      <c r="I48" s="148"/>
      <c r="J48" s="155"/>
      <c r="K48" s="150"/>
    </row>
    <row r="49" spans="1:11">
      <c r="A49" s="156"/>
      <c r="B49" s="151"/>
      <c r="C49" s="151"/>
      <c r="D49" s="266" t="s">
        <v>88</v>
      </c>
      <c r="E49" s="158"/>
      <c r="F49" s="151"/>
      <c r="G49" s="151"/>
      <c r="H49" s="151"/>
      <c r="I49" s="151"/>
      <c r="J49" s="268"/>
      <c r="K49" s="159"/>
    </row>
    <row r="50" spans="1:11">
      <c r="A50" s="270" t="s">
        <v>89</v>
      </c>
      <c r="B50" s="271"/>
      <c r="C50" s="271"/>
      <c r="D50" s="266"/>
      <c r="E50" s="272"/>
      <c r="F50" s="273"/>
      <c r="G50" s="273"/>
      <c r="H50" s="273"/>
      <c r="I50" s="273"/>
      <c r="J50" s="268"/>
      <c r="K50" s="159"/>
    </row>
    <row r="51" spans="1:11" ht="14.4" thickBot="1">
      <c r="A51" s="161"/>
      <c r="B51" s="162"/>
      <c r="C51" s="162"/>
      <c r="D51" s="267"/>
      <c r="E51" s="162"/>
      <c r="F51" s="162"/>
      <c r="G51" s="162"/>
      <c r="H51" s="162"/>
      <c r="I51" s="162"/>
      <c r="J51" s="269"/>
      <c r="K51" s="159"/>
    </row>
  </sheetData>
  <mergeCells count="11">
    <mergeCell ref="D49:D51"/>
    <mergeCell ref="J49:J51"/>
    <mergeCell ref="A50:C50"/>
    <mergeCell ref="E50:I50"/>
    <mergeCell ref="C1:I2"/>
    <mergeCell ref="A3:K3"/>
    <mergeCell ref="B6:D21"/>
    <mergeCell ref="F6:J21"/>
    <mergeCell ref="G22:J22"/>
    <mergeCell ref="B25:D42"/>
    <mergeCell ref="F25:J42"/>
  </mergeCells>
  <pageMargins left="0.511811024" right="0.511811024" top="0.78740157499999996" bottom="0.78740157499999996" header="0.31496062000000002" footer="0.3149606200000000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237A43B8CF224BAC09B4D246C9268D" ma:contentTypeVersion="10" ma:contentTypeDescription="Crie um novo documento." ma:contentTypeScope="" ma:versionID="d7f4910f9a08a2436fef3f7cb25a9cfe">
  <xsd:schema xmlns:xsd="http://www.w3.org/2001/XMLSchema" xmlns:xs="http://www.w3.org/2001/XMLSchema" xmlns:p="http://schemas.microsoft.com/office/2006/metadata/properties" xmlns:ns2="e0b582c4-5fc4-46ef-8630-d70f32e02781" xmlns:ns3="8ff11e31-fba7-4003-b8be-6996fb696ac9" targetNamespace="http://schemas.microsoft.com/office/2006/metadata/properties" ma:root="true" ma:fieldsID="3ebd7a127542ced3c5d31b18587965d4" ns2:_="" ns3:_="">
    <xsd:import namespace="e0b582c4-5fc4-46ef-8630-d70f32e02781"/>
    <xsd:import namespace="8ff11e31-fba7-4003-b8be-6996fb696a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b582c4-5fc4-46ef-8630-d70f32e027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917d32f3-4fa4-4f5b-a8d0-62dbd3d265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f11e31-fba7-4003-b8be-6996fb696ac9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7198a68-7f53-471e-9069-eb26aaf99135}" ma:internalName="TaxCatchAll" ma:showField="CatchAllData" ma:web="8ff11e31-fba7-4003-b8be-6996fb696a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ff11e31-fba7-4003-b8be-6996fb696ac9" xsi:nil="true"/>
    <lcf76f155ced4ddcb4097134ff3c332f xmlns="e0b582c4-5fc4-46ef-8630-d70f32e0278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046CB29-C3B2-4018-8727-8ED4187220B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C44802-AF48-4F33-AA2D-DF3CA96679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b582c4-5fc4-46ef-8630-d70f32e02781"/>
    <ds:schemaRef ds:uri="8ff11e31-fba7-4003-b8be-6996fb696a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8375EE5-FC1E-4530-90E8-1F61580C71A0}">
  <ds:schemaRefs>
    <ds:schemaRef ds:uri="http://schemas.microsoft.com/office/2006/metadata/properties"/>
    <ds:schemaRef ds:uri="http://schemas.microsoft.com/office/infopath/2007/PartnerControls"/>
    <ds:schemaRef ds:uri="8ff11e31-fba7-4003-b8be-6996fb696ac9"/>
    <ds:schemaRef ds:uri="e0b582c4-5fc4-46ef-8630-d70f32e0278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Planilha Orcamentaria</vt:lpstr>
      <vt:lpstr>CRONOGRAMA FISICO FINANCEIRO</vt:lpstr>
      <vt:lpstr>RELATORIO FOTOGRAFICO</vt:lpstr>
      <vt:lpstr>'CRONOGRAMA FISICO FINANCEIRO'!Area_de_impressao</vt:lpstr>
      <vt:lpstr>'Planilha Orcamentaria'!Area_de_impressao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junior freitas</cp:lastModifiedBy>
  <cp:revision>0</cp:revision>
  <cp:lastPrinted>2024-01-15T19:00:19Z</cp:lastPrinted>
  <dcterms:created xsi:type="dcterms:W3CDTF">2023-05-25T23:24:17Z</dcterms:created>
  <dcterms:modified xsi:type="dcterms:W3CDTF">2024-09-25T10:55:18Z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0x01010098237A43B8CF224BAC09B4D246C9268D</vt:lpwstr>
  </property>
  <property fmtid="{D5CDD505-2E9C-101B-9397-08002B2CF9AE}" pid="3" name="MediaServiceImageTags">
    <vt:lpwstr/>
  </property>
</Properties>
</file>