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4ff1a45c1284f916/Inception Studio/Prefeituras/SJM/2024/Tapa Buraco/PMF/"/>
    </mc:Choice>
  </mc:AlternateContent>
  <xr:revisionPtr revIDLastSave="66" documentId="8_{69CAF99F-7F79-494A-9F9A-CAEAA262025B}" xr6:coauthVersionLast="47" xr6:coauthVersionMax="47" xr10:uidLastSave="{E769F648-CDE2-4ACF-87EB-3DF015AAA333}"/>
  <bookViews>
    <workbookView xWindow="43080" yWindow="-120" windowWidth="38640" windowHeight="16440" tabRatio="512" xr2:uid="{DEBDF408-A543-4F12-AF2C-2F2791D16F90}"/>
  </bookViews>
  <sheets>
    <sheet name="PO" sheetId="14" r:id="rId1"/>
    <sheet name="CRONO" sheetId="15" r:id="rId2"/>
    <sheet name="BDI" sheetId="17" r:id="rId3"/>
  </sheets>
  <definedNames>
    <definedName name="_xlnm.Print_Area" localSheetId="2">BDI!$A$1:$J$32</definedName>
    <definedName name="_xlnm.Print_Area" localSheetId="1">CRONO!$A$1:$J$20</definedName>
    <definedName name="_xlnm.Print_Area" localSheetId="0">PO!$A$1:$J$21</definedName>
    <definedName name="_xlnm.Print_Titles" localSheetId="0">PO!$A:$J,PO!$5:$11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5" l="1"/>
  <c r="A8" i="15"/>
  <c r="J7" i="15"/>
  <c r="I7" i="15"/>
  <c r="C8" i="15"/>
  <c r="C7" i="15"/>
  <c r="C6" i="15"/>
  <c r="H13" i="14"/>
  <c r="J13" i="14" s="1"/>
  <c r="J14" i="14" s="1"/>
  <c r="B11" i="15"/>
  <c r="I13" i="14"/>
  <c r="J15" i="14" l="1"/>
  <c r="D12" i="15" l="1"/>
  <c r="F12" i="15" l="1"/>
  <c r="F14" i="15" s="1"/>
  <c r="G12" i="15"/>
  <c r="G14" i="15" s="1"/>
  <c r="H12" i="15"/>
  <c r="H14" i="15" s="1"/>
  <c r="E12" i="15"/>
  <c r="E14" i="15" s="1"/>
  <c r="D14" i="15" l="1"/>
  <c r="F13" i="15" s="1"/>
  <c r="D11" i="15" l="1"/>
  <c r="G13" i="15"/>
  <c r="H13" i="15"/>
  <c r="E13" i="15"/>
  <c r="D13" i="15" l="1"/>
</calcChain>
</file>

<file path=xl/sharedStrings.xml><?xml version="1.0" encoding="utf-8"?>
<sst xmlns="http://schemas.openxmlformats.org/spreadsheetml/2006/main" count="108" uniqueCount="82">
  <si>
    <t>ITEM</t>
  </si>
  <si>
    <t>1.0</t>
  </si>
  <si>
    <t>1.1</t>
  </si>
  <si>
    <t xml:space="preserve">DATA:  </t>
  </si>
  <si>
    <t>QUANT.</t>
  </si>
  <si>
    <t>CÓDIGOS</t>
  </si>
  <si>
    <t>TAB</t>
  </si>
  <si>
    <t>(s/ BDI)</t>
  </si>
  <si>
    <t>(c/ BDI)</t>
  </si>
  <si>
    <t>BDI:</t>
  </si>
  <si>
    <t>UNID.</t>
  </si>
  <si>
    <t>PLANILHA ORÇAMENTÁRIA DE CUSTOS</t>
  </si>
  <si>
    <t>SUBTOTAL</t>
  </si>
  <si>
    <t xml:space="preserve">TOTAL GERAL R$ </t>
  </si>
  <si>
    <t>PÇO  TOTAL</t>
  </si>
  <si>
    <t>PÇO UNIT</t>
  </si>
  <si>
    <t>PREFEITURA MUNICIPAL DE SÃO JOÃO DO MANHUAÇU</t>
  </si>
  <si>
    <t>VINICIUS WELERSON</t>
  </si>
  <si>
    <t>ENGENHEIRO CIVIL CREA 41.411/D - MG</t>
  </si>
  <si>
    <t>SEINFRA</t>
  </si>
  <si>
    <t>DESCRIÇÃO DOS SERVIÇOS</t>
  </si>
  <si>
    <t>ETAPAS/DESCRIÇÃO</t>
  </si>
  <si>
    <t>FÍSICO/ FINANCEIRO</t>
  </si>
  <si>
    <t>TOTAL  ETAPAS</t>
  </si>
  <si>
    <t>MÊS 1</t>
  </si>
  <si>
    <t>MÊS 2</t>
  </si>
  <si>
    <t>MÊS 3</t>
  </si>
  <si>
    <t>MÊS 4</t>
  </si>
  <si>
    <t>Físico %</t>
  </si>
  <si>
    <t>Financeiro</t>
  </si>
  <si>
    <t>TOTAL</t>
  </si>
  <si>
    <t>CRONOGRAMA FISICO-FINANCEIRO</t>
  </si>
  <si>
    <t>BDI (CONFORME ACÓRDÃO Nº 2622/13 e LEI Nº 13.161 DE 31/08/15)</t>
  </si>
  <si>
    <t>DISCRIMINAÇÃO DAS PARCELAS</t>
  </si>
  <si>
    <r>
      <t xml:space="preserve">SIG.
</t>
    </r>
    <r>
      <rPr>
        <b/>
        <vertAlign val="superscript"/>
        <sz val="8"/>
        <color theme="0"/>
        <rFont val="Arial"/>
        <family val="2"/>
      </rPr>
      <t>(1)</t>
    </r>
  </si>
  <si>
    <r>
      <t xml:space="preserve">ISS </t>
    </r>
    <r>
      <rPr>
        <b/>
        <vertAlign val="superscript"/>
        <sz val="8"/>
        <color theme="0"/>
        <rFont val="Arial"/>
        <family val="2"/>
      </rPr>
      <t>(2)</t>
    </r>
  </si>
  <si>
    <t>DIFERENCIADO</t>
  </si>
  <si>
    <t>CUSTO DIRETO</t>
  </si>
  <si>
    <t>CD</t>
  </si>
  <si>
    <t>ADMINISTRAÇÃO CENTRAL</t>
  </si>
  <si>
    <t>AC</t>
  </si>
  <si>
    <t>LUCRO BRUTO</t>
  </si>
  <si>
    <t>L</t>
  </si>
  <si>
    <t>DESPESAS FINANCEIRAS</t>
  </si>
  <si>
    <t>DF</t>
  </si>
  <si>
    <t>SEGUROS, GARANTIAS E RISCO</t>
  </si>
  <si>
    <t>SEGUROS + GARANTIAS</t>
  </si>
  <si>
    <t>S</t>
  </si>
  <si>
    <t>RISCO(*)</t>
  </si>
  <si>
    <t>R</t>
  </si>
  <si>
    <t>TRIBUTOS</t>
  </si>
  <si>
    <t>I</t>
  </si>
  <si>
    <t>PV</t>
  </si>
  <si>
    <t>ISS</t>
  </si>
  <si>
    <r>
      <t>ISS</t>
    </r>
    <r>
      <rPr>
        <vertAlign val="superscript"/>
        <sz val="8"/>
        <rFont val="Arial"/>
        <family val="2"/>
      </rPr>
      <t>(2)</t>
    </r>
  </si>
  <si>
    <t>-</t>
  </si>
  <si>
    <t>PIS</t>
  </si>
  <si>
    <t>COFINS</t>
  </si>
  <si>
    <t>CPRB</t>
  </si>
  <si>
    <t>INSS</t>
  </si>
  <si>
    <t>FÓRMULA DO BDI</t>
  </si>
  <si>
    <t>(1 + (AC + S + G + R)) x (1 + DF) x  (1 + L)</t>
  </si>
  <si>
    <t>(1 - (I + CPRB))</t>
  </si>
  <si>
    <t>BDI (NUMERADOR)</t>
  </si>
  <si>
    <t>BDI (DENOMINADOR)</t>
  </si>
  <si>
    <t>BDI</t>
  </si>
  <si>
    <t>OBSERVAÇÕES</t>
  </si>
  <si>
    <t>OBRA: TAPA BURACO</t>
  </si>
  <si>
    <t>PAVIMENTAÇÃO</t>
  </si>
  <si>
    <r>
      <t xml:space="preserve">PREÇOS REFERENCIAIS: </t>
    </r>
    <r>
      <rPr>
        <sz val="9"/>
        <rFont val="Times New Roman"/>
        <family val="1"/>
      </rPr>
      <t>SEINFRA  10/2023 - SEM DESONERAÇÃO</t>
    </r>
  </si>
  <si>
    <t>M3</t>
  </si>
  <si>
    <t>DEMONSTRATIVO DO BDI - SEM DESONERAÇÃO - OBRA RODOVIÁRIA</t>
  </si>
  <si>
    <t>CONSTRUÇÃO DE RODOVIAS E FERROVIAS</t>
  </si>
  <si>
    <r>
      <t xml:space="preserve">INC.
</t>
    </r>
    <r>
      <rPr>
        <b/>
        <vertAlign val="superscript"/>
        <sz val="8"/>
        <color theme="0"/>
        <rFont val="Arial"/>
        <family val="2"/>
      </rPr>
      <t>(6)</t>
    </r>
  </si>
  <si>
    <r>
      <t xml:space="preserve">MATERIAL
</t>
    </r>
    <r>
      <rPr>
        <b/>
        <vertAlign val="superscript"/>
        <sz val="8"/>
        <color theme="0"/>
        <rFont val="Arial"/>
        <family val="2"/>
      </rPr>
      <t>(5)</t>
    </r>
  </si>
  <si>
    <r>
      <t xml:space="preserve">SERVIÇO TERCEIRIZADO
</t>
    </r>
    <r>
      <rPr>
        <b/>
        <vertAlign val="superscript"/>
        <sz val="8"/>
        <color theme="0"/>
        <rFont val="Arial"/>
        <family val="2"/>
      </rPr>
      <t>(4)</t>
    </r>
    <r>
      <rPr>
        <b/>
        <sz val="8"/>
        <color theme="0"/>
        <rFont val="Arial"/>
        <family val="2"/>
      </rPr>
      <t xml:space="preserve">
(ISS=5%)</t>
    </r>
  </si>
  <si>
    <r>
      <t xml:space="preserve">EQUIPAMENTO
</t>
    </r>
    <r>
      <rPr>
        <b/>
        <vertAlign val="superscript"/>
        <sz val="8"/>
        <color theme="0"/>
        <rFont val="Arial"/>
        <family val="2"/>
      </rPr>
      <t xml:space="preserve">(3)
</t>
    </r>
    <r>
      <rPr>
        <b/>
        <sz val="8"/>
        <color theme="0"/>
        <rFont val="Arial"/>
        <family val="2"/>
      </rPr>
      <t>(ISS=5%)</t>
    </r>
  </si>
  <si>
    <r>
      <rPr>
        <vertAlign val="superscript"/>
        <sz val="8"/>
        <rFont val="Arial"/>
        <family val="2"/>
      </rPr>
      <t>(1)</t>
    </r>
    <r>
      <rPr>
        <sz val="8"/>
        <rFont val="Arial"/>
        <family val="2"/>
      </rPr>
      <t xml:space="preserve"> SIGLA.
</t>
    </r>
    <r>
      <rPr>
        <vertAlign val="superscript"/>
        <sz val="8"/>
        <rFont val="Arial"/>
        <family val="2"/>
      </rPr>
      <t xml:space="preserve">(2) </t>
    </r>
    <r>
      <rPr>
        <sz val="8"/>
        <rFont val="Arial"/>
        <family val="2"/>
      </rPr>
      <t xml:space="preserve">INCIDÊNCIA DE ISS EM 70% DO PREÇO DE VENDA, COM PERCENTUAIS DE 2%, 3%, 4% E 5%.
</t>
    </r>
    <r>
      <rPr>
        <vertAlign val="superscript"/>
        <sz val="8"/>
        <rFont val="Arial"/>
        <family val="2"/>
      </rPr>
      <t xml:space="preserve">(3) </t>
    </r>
    <r>
      <rPr>
        <sz val="8"/>
        <rFont val="Arial"/>
        <family val="2"/>
      </rPr>
      <t xml:space="preserve">BDI DIFERENCIADO A SER APLICADO EM LOCAÇÃO DE CUSTO HORÁRIO DE EQUIPAMENTO.
</t>
    </r>
    <r>
      <rPr>
        <vertAlign val="superscript"/>
        <sz val="8"/>
        <rFont val="Arial"/>
        <family val="2"/>
      </rPr>
      <t xml:space="preserve">(4) </t>
    </r>
    <r>
      <rPr>
        <sz val="8"/>
        <rFont val="Arial"/>
        <family val="2"/>
      </rPr>
      <t xml:space="preserve">BDI DIFERENCIADO A SER APLICADO PARA SERVIÇOS TERCEIRIZADOS.
</t>
    </r>
    <r>
      <rPr>
        <vertAlign val="superscript"/>
        <sz val="8"/>
        <rFont val="Arial"/>
        <family val="2"/>
      </rPr>
      <t xml:space="preserve">(5) </t>
    </r>
    <r>
      <rPr>
        <sz val="8"/>
        <rFont val="Arial"/>
        <family val="2"/>
      </rPr>
      <t xml:space="preserve">BDI DIFERENCIADO A SER APLICADO PARA FORNECIMENTO DE MATERIAL BETUMINOSO E MATERIAL DE JAZIDA.
</t>
    </r>
    <r>
      <rPr>
        <vertAlign val="superscript"/>
        <sz val="8"/>
        <rFont val="Arial"/>
        <family val="2"/>
      </rPr>
      <t xml:space="preserve">(6) </t>
    </r>
    <r>
      <rPr>
        <sz val="8"/>
        <rFont val="Arial"/>
        <family val="2"/>
      </rPr>
      <t>INCIDÊNCIA.</t>
    </r>
  </si>
  <si>
    <t>ENDEREÇO: VIAS DO MUNÍCIPIO DE SÃO JOÃO DO MANHUAÇU</t>
  </si>
  <si>
    <t>TAPA-BURACO COM PMF COM FORNECIMENTO DO MATERIAL BETUMINOSO (EXECUÇÃO INCLUINDO USINAGEM, APLICAÇÃO DA MASSA, PINTURA DE LIGAÇÃO, FORNECIMENTO E TRANSPORTE DOS AGREGADOS E DO MATERIAL BETUMINOSO)</t>
  </si>
  <si>
    <t>RO-41320</t>
  </si>
  <si>
    <t>OBJETO: CONTRATAÇÃO DE EMPRESA ESPECIALIZADA PARA EXECUÇÃO DE TAPA BURACOS EM PRÉ-MISTURADO A FRIO – PMF, EM VIAS DIVERSAS DO MUNICÍPIO DE SÃO JOÃO DO MANHUAÇU/MG.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</si>
</sst>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mmmm\-yy"/>
    <numFmt numFmtId="167" formatCode="0.000%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b/>
      <sz val="14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name val="Segoe UI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2"/>
      <name val="Arial"/>
      <family val="2"/>
    </font>
    <font>
      <sz val="8"/>
      <color theme="1"/>
      <name val="Arial"/>
      <family val="2"/>
    </font>
    <font>
      <b/>
      <sz val="13"/>
      <name val="Arial"/>
      <family val="2"/>
    </font>
    <font>
      <sz val="12"/>
      <name val="Arial Black"/>
      <family val="2"/>
    </font>
    <font>
      <b/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b/>
      <u/>
      <sz val="8"/>
      <name val="Arial"/>
      <family val="2"/>
    </font>
    <font>
      <b/>
      <sz val="8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rgb="FFFFFFC9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C0504D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theme="1"/>
      </right>
      <top style="hair">
        <color theme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/>
      <diagonal/>
    </border>
    <border>
      <left/>
      <right/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4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8" borderId="0" applyNumberFormat="0" applyBorder="0" applyAlignment="0" applyProtection="0"/>
    <xf numFmtId="0" fontId="2" fillId="0" borderId="0"/>
    <xf numFmtId="9" fontId="2" fillId="0" borderId="0"/>
    <xf numFmtId="0" fontId="2" fillId="0" borderId="0" applyNumberFormat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8" applyFont="1" applyFill="1" applyBorder="1" applyAlignment="1">
      <alignment horizontal="right" vertical="center" wrapText="1"/>
    </xf>
    <xf numFmtId="0" fontId="4" fillId="0" borderId="0" xfId="0" applyFont="1" applyAlignment="1">
      <alignment wrapText="1"/>
    </xf>
    <xf numFmtId="0" fontId="4" fillId="2" borderId="1" xfId="0" applyFont="1" applyFill="1" applyBorder="1" applyAlignment="1">
      <alignment horizontal="justify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4" fillId="2" borderId="1" xfId="8" applyFont="1" applyFill="1" applyBorder="1" applyAlignment="1">
      <alignment horizontal="right" vertical="center" wrapText="1"/>
    </xf>
    <xf numFmtId="0" fontId="5" fillId="0" borderId="0" xfId="0" applyFont="1" applyAlignment="1">
      <alignment horizontal="justify"/>
    </xf>
    <xf numFmtId="164" fontId="5" fillId="0" borderId="0" xfId="0" applyNumberFormat="1" applyFont="1"/>
    <xf numFmtId="165" fontId="5" fillId="0" borderId="0" xfId="8" applyFont="1" applyBorder="1" applyAlignment="1">
      <alignment horizontal="center"/>
    </xf>
    <xf numFmtId="165" fontId="5" fillId="0" borderId="0" xfId="8" applyFont="1" applyBorder="1"/>
    <xf numFmtId="0" fontId="4" fillId="0" borderId="0" xfId="0" applyFont="1" applyAlignment="1">
      <alignment horizontal="right"/>
    </xf>
    <xf numFmtId="14" fontId="4" fillId="0" borderId="0" xfId="0" applyNumberFormat="1" applyFont="1" applyAlignment="1">
      <alignment horizontal="justify"/>
    </xf>
    <xf numFmtId="165" fontId="5" fillId="0" borderId="0" xfId="8" applyFont="1"/>
    <xf numFmtId="165" fontId="5" fillId="0" borderId="0" xfId="8" applyFont="1" applyAlignment="1">
      <alignment horizontal="center"/>
    </xf>
    <xf numFmtId="165" fontId="4" fillId="3" borderId="3" xfId="8" applyFont="1" applyFill="1" applyBorder="1" applyAlignment="1">
      <alignment horizontal="center"/>
    </xf>
    <xf numFmtId="165" fontId="4" fillId="3" borderId="3" xfId="8" quotePrefix="1" applyFont="1" applyFill="1" applyBorder="1" applyAlignment="1">
      <alignment horizontal="center"/>
    </xf>
    <xf numFmtId="2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center" vertical="center" wrapText="1"/>
    </xf>
    <xf numFmtId="165" fontId="9" fillId="4" borderId="1" xfId="8" applyFont="1" applyFill="1" applyBorder="1" applyAlignment="1">
      <alignment horizontal="right" vertical="center" wrapText="1"/>
    </xf>
    <xf numFmtId="165" fontId="10" fillId="4" borderId="1" xfId="8" applyFont="1" applyFill="1" applyBorder="1" applyAlignment="1">
      <alignment horizontal="right" vertical="center" wrapText="1"/>
    </xf>
    <xf numFmtId="0" fontId="7" fillId="5" borderId="4" xfId="0" applyFont="1" applyFill="1" applyBorder="1" applyAlignment="1">
      <alignment horizontal="left" vertical="center"/>
    </xf>
    <xf numFmtId="165" fontId="7" fillId="5" borderId="4" xfId="8" applyFont="1" applyFill="1" applyBorder="1" applyAlignment="1">
      <alignment horizontal="left" vertical="center"/>
    </xf>
    <xf numFmtId="165" fontId="4" fillId="6" borderId="3" xfId="8" applyFont="1" applyFill="1" applyBorder="1" applyAlignment="1">
      <alignment horizontal="center" vertical="center"/>
    </xf>
    <xf numFmtId="165" fontId="4" fillId="6" borderId="5" xfId="8" applyFont="1" applyFill="1" applyBorder="1" applyAlignment="1">
      <alignment horizontal="center" vertical="center"/>
    </xf>
    <xf numFmtId="0" fontId="16" fillId="7" borderId="14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/>
    </xf>
    <xf numFmtId="49" fontId="17" fillId="7" borderId="18" xfId="0" applyNumberFormat="1" applyFont="1" applyFill="1" applyBorder="1" applyAlignment="1">
      <alignment horizontal="center" vertical="center" wrapText="1"/>
    </xf>
    <xf numFmtId="10" fontId="18" fillId="7" borderId="18" xfId="0" applyNumberFormat="1" applyFont="1" applyFill="1" applyBorder="1" applyAlignment="1">
      <alignment horizontal="center" vertical="center" wrapText="1"/>
    </xf>
    <xf numFmtId="10" fontId="17" fillId="7" borderId="18" xfId="5" applyNumberFormat="1" applyFont="1" applyFill="1" applyBorder="1" applyAlignment="1">
      <alignment horizontal="center" vertical="center" wrapText="1"/>
    </xf>
    <xf numFmtId="49" fontId="17" fillId="7" borderId="22" xfId="0" applyNumberFormat="1" applyFont="1" applyFill="1" applyBorder="1" applyAlignment="1">
      <alignment horizontal="center" vertical="center" wrapText="1"/>
    </xf>
    <xf numFmtId="4" fontId="18" fillId="7" borderId="22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3" fontId="0" fillId="0" borderId="0" xfId="0" applyNumberFormat="1"/>
    <xf numFmtId="49" fontId="16" fillId="7" borderId="24" xfId="0" applyNumberFormat="1" applyFont="1" applyFill="1" applyBorder="1" applyAlignment="1">
      <alignment horizontal="center" vertical="center" wrapText="1"/>
    </xf>
    <xf numFmtId="10" fontId="19" fillId="7" borderId="18" xfId="0" applyNumberFormat="1" applyFont="1" applyFill="1" applyBorder="1" applyAlignment="1">
      <alignment horizontal="center" vertical="center" wrapText="1"/>
    </xf>
    <xf numFmtId="10" fontId="16" fillId="7" borderId="18" xfId="5" applyNumberFormat="1" applyFont="1" applyFill="1" applyBorder="1" applyAlignment="1">
      <alignment horizontal="center" vertical="center" wrapText="1"/>
    </xf>
    <xf numFmtId="49" fontId="16" fillId="7" borderId="27" xfId="0" applyNumberFormat="1" applyFont="1" applyFill="1" applyBorder="1" applyAlignment="1">
      <alignment horizontal="center" vertical="center" wrapText="1"/>
    </xf>
    <xf numFmtId="4" fontId="19" fillId="7" borderId="27" xfId="0" applyNumberFormat="1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49" fontId="16" fillId="7" borderId="0" xfId="0" applyNumberFormat="1" applyFont="1" applyFill="1" applyAlignment="1">
      <alignment horizontal="center" vertical="center" wrapText="1"/>
    </xf>
    <xf numFmtId="4" fontId="19" fillId="7" borderId="0" xfId="0" applyNumberFormat="1" applyFont="1" applyFill="1" applyAlignment="1">
      <alignment horizontal="center" vertical="center" wrapText="1"/>
    </xf>
    <xf numFmtId="0" fontId="6" fillId="7" borderId="0" xfId="0" applyFont="1" applyFill="1" applyAlignment="1">
      <alignment horizontal="center" wrapText="1"/>
    </xf>
    <xf numFmtId="0" fontId="2" fillId="0" borderId="0" xfId="0" applyFont="1"/>
    <xf numFmtId="0" fontId="11" fillId="0" borderId="0" xfId="0" applyFont="1" applyAlignment="1">
      <alignment horizontal="center"/>
    </xf>
    <xf numFmtId="10" fontId="21" fillId="10" borderId="30" xfId="18" applyNumberFormat="1" applyFont="1" applyFill="1" applyBorder="1" applyAlignment="1">
      <alignment horizontal="center" vertical="center"/>
    </xf>
    <xf numFmtId="10" fontId="26" fillId="10" borderId="30" xfId="18" applyNumberFormat="1" applyFont="1" applyFill="1" applyBorder="1" applyAlignment="1">
      <alignment horizontal="center" vertical="center"/>
    </xf>
    <xf numFmtId="9" fontId="11" fillId="10" borderId="30" xfId="18" applyFont="1" applyFill="1" applyBorder="1" applyAlignment="1">
      <alignment horizontal="center" vertical="center"/>
    </xf>
    <xf numFmtId="10" fontId="11" fillId="10" borderId="30" xfId="18" applyNumberFormat="1" applyFont="1" applyFill="1" applyBorder="1" applyAlignment="1">
      <alignment horizontal="center" vertical="center"/>
    </xf>
    <xf numFmtId="0" fontId="6" fillId="0" borderId="0" xfId="0" applyFont="1"/>
    <xf numFmtId="0" fontId="20" fillId="0" borderId="0" xfId="0" applyFont="1"/>
    <xf numFmtId="0" fontId="8" fillId="0" borderId="0" xfId="0" applyFont="1"/>
    <xf numFmtId="0" fontId="24" fillId="12" borderId="30" xfId="17" applyFont="1" applyFill="1" applyBorder="1" applyAlignment="1">
      <alignment horizontal="center" vertical="center" wrapText="1"/>
    </xf>
    <xf numFmtId="0" fontId="1" fillId="0" borderId="0" xfId="20"/>
    <xf numFmtId="10" fontId="11" fillId="0" borderId="30" xfId="17" applyNumberFormat="1" applyFont="1" applyBorder="1" applyAlignment="1">
      <alignment horizontal="left" vertical="center" wrapText="1"/>
    </xf>
    <xf numFmtId="10" fontId="26" fillId="0" borderId="31" xfId="17" applyNumberFormat="1" applyFont="1" applyBorder="1" applyAlignment="1">
      <alignment horizontal="center" vertical="center"/>
    </xf>
    <xf numFmtId="9" fontId="11" fillId="0" borderId="30" xfId="18" applyFont="1" applyBorder="1" applyAlignment="1">
      <alignment horizontal="center" vertical="center"/>
    </xf>
    <xf numFmtId="167" fontId="11" fillId="0" borderId="30" xfId="18" applyNumberFormat="1" applyFont="1" applyBorder="1" applyAlignment="1">
      <alignment horizontal="center" vertical="center"/>
    </xf>
    <xf numFmtId="10" fontId="11" fillId="0" borderId="30" xfId="18" applyNumberFormat="1" applyFont="1" applyBorder="1" applyAlignment="1">
      <alignment horizontal="center" vertical="center"/>
    </xf>
    <xf numFmtId="10" fontId="11" fillId="0" borderId="30" xfId="17" applyNumberFormat="1" applyFont="1" applyBorder="1" applyAlignment="1">
      <alignment horizontal="center" vertical="center"/>
    </xf>
    <xf numFmtId="10" fontId="11" fillId="0" borderId="31" xfId="17" applyNumberFormat="1" applyFont="1" applyBorder="1" applyAlignment="1">
      <alignment horizontal="center" vertical="center"/>
    </xf>
    <xf numFmtId="10" fontId="26" fillId="0" borderId="30" xfId="18" applyNumberFormat="1" applyFont="1" applyBorder="1" applyAlignment="1">
      <alignment horizontal="center" vertical="center"/>
    </xf>
    <xf numFmtId="167" fontId="26" fillId="0" borderId="30" xfId="18" applyNumberFormat="1" applyFont="1" applyBorder="1" applyAlignment="1">
      <alignment horizontal="center" vertical="center"/>
    </xf>
    <xf numFmtId="10" fontId="21" fillId="0" borderId="30" xfId="18" applyNumberFormat="1" applyFont="1" applyBorder="1" applyAlignment="1">
      <alignment horizontal="center" vertical="center"/>
    </xf>
    <xf numFmtId="9" fontId="24" fillId="12" borderId="30" xfId="17" applyNumberFormat="1" applyFont="1" applyFill="1" applyBorder="1" applyAlignment="1">
      <alignment horizontal="center" vertical="center" wrapText="1"/>
    </xf>
    <xf numFmtId="10" fontId="11" fillId="11" borderId="30" xfId="18" applyNumberFormat="1" applyFont="1" applyFill="1" applyBorder="1" applyAlignment="1">
      <alignment horizontal="center" vertical="center"/>
    </xf>
    <xf numFmtId="43" fontId="11" fillId="0" borderId="30" xfId="25" applyNumberFormat="1" applyFont="1" applyBorder="1" applyAlignment="1">
      <alignment horizontal="center" vertical="center"/>
    </xf>
    <xf numFmtId="43" fontId="11" fillId="10" borderId="30" xfId="25" applyNumberFormat="1" applyFont="1" applyFill="1" applyBorder="1" applyAlignment="1">
      <alignment horizontal="center" vertical="center"/>
    </xf>
    <xf numFmtId="9" fontId="29" fillId="10" borderId="30" xfId="17" applyNumberFormat="1" applyFont="1" applyFill="1" applyBorder="1" applyAlignment="1">
      <alignment horizontal="center" vertical="center" wrapText="1"/>
    </xf>
    <xf numFmtId="49" fontId="4" fillId="3" borderId="3" xfId="8" applyNumberFormat="1" applyFont="1" applyFill="1" applyBorder="1" applyAlignment="1">
      <alignment horizontal="center"/>
    </xf>
    <xf numFmtId="49" fontId="4" fillId="3" borderId="3" xfId="8" quotePrefix="1" applyNumberFormat="1" applyFont="1" applyFill="1" applyBorder="1" applyAlignment="1">
      <alignment horizontal="center"/>
    </xf>
    <xf numFmtId="0" fontId="16" fillId="7" borderId="13" xfId="0" applyFont="1" applyFill="1" applyBorder="1" applyAlignment="1">
      <alignment horizontal="left" vertical="center"/>
    </xf>
    <xf numFmtId="49" fontId="4" fillId="3" borderId="2" xfId="0" applyNumberFormat="1" applyFont="1" applyFill="1" applyBorder="1" applyAlignment="1">
      <alignment horizontal="left" vertical="center" wrapText="1"/>
    </xf>
    <xf numFmtId="49" fontId="4" fillId="3" borderId="6" xfId="0" applyNumberFormat="1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49" fontId="4" fillId="6" borderId="3" xfId="0" applyNumberFormat="1" applyFont="1" applyFill="1" applyBorder="1" applyAlignment="1">
      <alignment horizontal="center" vertical="center" wrapText="1"/>
    </xf>
    <xf numFmtId="49" fontId="4" fillId="6" borderId="5" xfId="0" applyNumberFormat="1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horizontal="center" vertical="center" wrapText="1"/>
    </xf>
    <xf numFmtId="49" fontId="7" fillId="3" borderId="11" xfId="0" applyNumberFormat="1" applyFont="1" applyFill="1" applyBorder="1" applyAlignment="1">
      <alignment horizontal="center" vertical="center" wrapText="1"/>
    </xf>
    <xf numFmtId="49" fontId="7" fillId="3" borderId="9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left" vertical="center"/>
    </xf>
    <xf numFmtId="49" fontId="4" fillId="3" borderId="6" xfId="0" applyNumberFormat="1" applyFont="1" applyFill="1" applyBorder="1" applyAlignment="1">
      <alignment horizontal="left" vertical="center"/>
    </xf>
    <xf numFmtId="49" fontId="4" fillId="3" borderId="4" xfId="0" applyNumberFormat="1" applyFont="1" applyFill="1" applyBorder="1" applyAlignment="1">
      <alignment horizontal="left" vertical="center"/>
    </xf>
    <xf numFmtId="10" fontId="4" fillId="3" borderId="12" xfId="8" quotePrefix="1" applyNumberFormat="1" applyFont="1" applyFill="1" applyBorder="1" applyAlignment="1">
      <alignment horizontal="center" vertical="center"/>
    </xf>
    <xf numFmtId="10" fontId="4" fillId="3" borderId="5" xfId="8" quotePrefix="1" applyNumberFormat="1" applyFont="1" applyFill="1" applyBorder="1" applyAlignment="1">
      <alignment horizontal="center" vertical="center"/>
    </xf>
    <xf numFmtId="166" fontId="4" fillId="3" borderId="12" xfId="8" quotePrefix="1" applyNumberFormat="1" applyFont="1" applyFill="1" applyBorder="1" applyAlignment="1">
      <alignment horizontal="center" vertical="center"/>
    </xf>
    <xf numFmtId="166" fontId="4" fillId="3" borderId="5" xfId="8" quotePrefix="1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7" borderId="23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25" xfId="0" applyFont="1" applyFill="1" applyBorder="1" applyAlignment="1">
      <alignment horizontal="center" vertical="center" wrapText="1"/>
    </xf>
    <xf numFmtId="0" fontId="6" fillId="7" borderId="26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4" fillId="3" borderId="43" xfId="0" applyNumberFormat="1" applyFont="1" applyFill="1" applyBorder="1" applyAlignment="1">
      <alignment horizontal="left" vertical="center" wrapText="1"/>
    </xf>
    <xf numFmtId="43" fontId="4" fillId="3" borderId="43" xfId="0" applyNumberFormat="1" applyFont="1" applyFill="1" applyBorder="1" applyAlignment="1">
      <alignment horizontal="left" vertical="center" wrapText="1"/>
    </xf>
    <xf numFmtId="4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43" fontId="4" fillId="3" borderId="2" xfId="0" applyNumberFormat="1" applyFont="1" applyFill="1" applyBorder="1" applyAlignment="1">
      <alignment horizontal="left" vertical="center" wrapText="1"/>
    </xf>
    <xf numFmtId="43" fontId="4" fillId="3" borderId="4" xfId="0" applyNumberFormat="1" applyFont="1" applyFill="1" applyBorder="1" applyAlignment="1">
      <alignment horizontal="left" vertical="center" wrapText="1"/>
    </xf>
    <xf numFmtId="0" fontId="6" fillId="7" borderId="15" xfId="0" applyFont="1" applyFill="1" applyBorder="1" applyAlignment="1">
      <alignment horizontal="center" wrapText="1"/>
    </xf>
    <xf numFmtId="0" fontId="6" fillId="7" borderId="16" xfId="0" applyFont="1" applyFill="1" applyBorder="1" applyAlignment="1">
      <alignment horizontal="center" wrapText="1"/>
    </xf>
    <xf numFmtId="0" fontId="6" fillId="7" borderId="19" xfId="0" applyFont="1" applyFill="1" applyBorder="1" applyAlignment="1">
      <alignment horizontal="center" wrapText="1"/>
    </xf>
    <xf numFmtId="0" fontId="6" fillId="7" borderId="20" xfId="0" applyFont="1" applyFill="1" applyBorder="1" applyAlignment="1">
      <alignment horizontal="center" wrapText="1"/>
    </xf>
    <xf numFmtId="0" fontId="6" fillId="7" borderId="28" xfId="0" applyFont="1" applyFill="1" applyBorder="1" applyAlignment="1">
      <alignment horizontal="center" wrapText="1"/>
    </xf>
    <xf numFmtId="0" fontId="6" fillId="7" borderId="29" xfId="0" applyFont="1" applyFill="1" applyBorder="1" applyAlignment="1">
      <alignment horizont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left" vertical="center" wrapText="1"/>
    </xf>
    <xf numFmtId="0" fontId="17" fillId="7" borderId="22" xfId="0" applyFont="1" applyFill="1" applyBorder="1" applyAlignment="1">
      <alignment horizontal="left" vertical="center" wrapText="1"/>
    </xf>
    <xf numFmtId="0" fontId="22" fillId="0" borderId="0" xfId="20" applyFont="1" applyAlignment="1">
      <alignment horizontal="center"/>
    </xf>
    <xf numFmtId="0" fontId="23" fillId="9" borderId="34" xfId="17" applyFont="1" applyFill="1" applyBorder="1" applyAlignment="1">
      <alignment horizontal="center" vertical="center" wrapText="1"/>
    </xf>
    <xf numFmtId="0" fontId="23" fillId="9" borderId="31" xfId="17" applyFont="1" applyFill="1" applyBorder="1" applyAlignment="1">
      <alignment horizontal="center" vertical="center" wrapText="1"/>
    </xf>
    <xf numFmtId="0" fontId="23" fillId="9" borderId="35" xfId="17" applyFont="1" applyFill="1" applyBorder="1" applyAlignment="1">
      <alignment horizontal="center" vertical="center" wrapText="1"/>
    </xf>
    <xf numFmtId="0" fontId="24" fillId="12" borderId="30" xfId="17" applyFont="1" applyFill="1" applyBorder="1" applyAlignment="1">
      <alignment horizontal="center" vertical="center" wrapText="1"/>
    </xf>
    <xf numFmtId="0" fontId="24" fillId="12" borderId="30" xfId="17" applyFont="1" applyFill="1" applyBorder="1" applyAlignment="1">
      <alignment horizontal="center" vertical="center"/>
    </xf>
    <xf numFmtId="0" fontId="24" fillId="12" borderId="32" xfId="17" applyFont="1" applyFill="1" applyBorder="1" applyAlignment="1">
      <alignment horizontal="center" vertical="center" wrapText="1"/>
    </xf>
    <xf numFmtId="0" fontId="24" fillId="12" borderId="42" xfId="17" applyFont="1" applyFill="1" applyBorder="1" applyAlignment="1">
      <alignment horizontal="center" vertical="center" wrapText="1"/>
    </xf>
    <xf numFmtId="0" fontId="24" fillId="12" borderId="33" xfId="17" applyFont="1" applyFill="1" applyBorder="1" applyAlignment="1">
      <alignment horizontal="center" vertical="center" wrapText="1"/>
    </xf>
    <xf numFmtId="0" fontId="24" fillId="12" borderId="34" xfId="17" applyFont="1" applyFill="1" applyBorder="1" applyAlignment="1">
      <alignment horizontal="center" vertical="center"/>
    </xf>
    <xf numFmtId="0" fontId="24" fillId="12" borderId="31" xfId="17" applyFont="1" applyFill="1" applyBorder="1" applyAlignment="1">
      <alignment horizontal="center" vertical="center"/>
    </xf>
    <xf numFmtId="0" fontId="24" fillId="12" borderId="35" xfId="17" applyFont="1" applyFill="1" applyBorder="1" applyAlignment="1">
      <alignment horizontal="center" vertical="center"/>
    </xf>
    <xf numFmtId="167" fontId="26" fillId="0" borderId="32" xfId="18" applyNumberFormat="1" applyFont="1" applyBorder="1" applyAlignment="1">
      <alignment horizontal="center" vertical="center"/>
    </xf>
    <xf numFmtId="167" fontId="26" fillId="0" borderId="42" xfId="18" applyNumberFormat="1" applyFont="1" applyBorder="1" applyAlignment="1">
      <alignment horizontal="center" vertical="center"/>
    </xf>
    <xf numFmtId="167" fontId="26" fillId="0" borderId="33" xfId="18" applyNumberFormat="1" applyFont="1" applyBorder="1" applyAlignment="1">
      <alignment horizontal="center" vertical="center"/>
    </xf>
    <xf numFmtId="0" fontId="11" fillId="0" borderId="34" xfId="17" applyFont="1" applyBorder="1" applyAlignment="1">
      <alignment horizontal="right" vertical="center"/>
    </xf>
    <xf numFmtId="0" fontId="11" fillId="0" borderId="35" xfId="17" applyFont="1" applyBorder="1" applyAlignment="1">
      <alignment horizontal="right" vertical="center"/>
    </xf>
    <xf numFmtId="10" fontId="26" fillId="11" borderId="36" xfId="18" applyNumberFormat="1" applyFont="1" applyFill="1" applyBorder="1" applyAlignment="1">
      <alignment horizontal="center" vertical="center"/>
    </xf>
    <xf numFmtId="10" fontId="26" fillId="11" borderId="37" xfId="18" applyNumberFormat="1" applyFont="1" applyFill="1" applyBorder="1" applyAlignment="1">
      <alignment horizontal="center" vertical="center"/>
    </xf>
    <xf numFmtId="10" fontId="26" fillId="11" borderId="38" xfId="18" applyNumberFormat="1" applyFont="1" applyFill="1" applyBorder="1" applyAlignment="1">
      <alignment horizontal="center" vertical="center"/>
    </xf>
    <xf numFmtId="10" fontId="26" fillId="11" borderId="39" xfId="18" applyNumberFormat="1" applyFont="1" applyFill="1" applyBorder="1" applyAlignment="1">
      <alignment horizontal="center" vertical="center"/>
    </xf>
    <xf numFmtId="10" fontId="26" fillId="11" borderId="30" xfId="18" applyNumberFormat="1" applyFont="1" applyFill="1" applyBorder="1" applyAlignment="1">
      <alignment horizontal="center" vertical="center"/>
    </xf>
    <xf numFmtId="10" fontId="26" fillId="10" borderId="30" xfId="18" applyNumberFormat="1" applyFont="1" applyFill="1" applyBorder="1" applyAlignment="1">
      <alignment horizontal="center" vertical="center"/>
    </xf>
    <xf numFmtId="0" fontId="11" fillId="11" borderId="34" xfId="17" applyFont="1" applyFill="1" applyBorder="1" applyAlignment="1">
      <alignment horizontal="justify" vertical="center" wrapText="1"/>
    </xf>
    <xf numFmtId="0" fontId="11" fillId="11" borderId="31" xfId="17" applyFont="1" applyFill="1" applyBorder="1" applyAlignment="1">
      <alignment horizontal="justify" vertical="center" wrapText="1"/>
    </xf>
    <xf numFmtId="0" fontId="11" fillId="11" borderId="35" xfId="17" applyFont="1" applyFill="1" applyBorder="1" applyAlignment="1">
      <alignment horizontal="justify" vertical="center" wrapText="1"/>
    </xf>
    <xf numFmtId="0" fontId="26" fillId="9" borderId="34" xfId="17" applyFont="1" applyFill="1" applyBorder="1" applyAlignment="1">
      <alignment horizontal="center" vertical="center"/>
    </xf>
    <xf numFmtId="0" fontId="26" fillId="9" borderId="31" xfId="17" applyFont="1" applyFill="1" applyBorder="1" applyAlignment="1">
      <alignment horizontal="center" vertical="center"/>
    </xf>
    <xf numFmtId="0" fontId="26" fillId="9" borderId="35" xfId="17" applyFont="1" applyFill="1" applyBorder="1" applyAlignment="1">
      <alignment horizontal="center" vertical="center"/>
    </xf>
    <xf numFmtId="0" fontId="11" fillId="0" borderId="34" xfId="17" applyFont="1" applyBorder="1" applyAlignment="1">
      <alignment horizontal="left" vertical="center"/>
    </xf>
    <xf numFmtId="0" fontId="11" fillId="0" borderId="31" xfId="17" applyFont="1" applyBorder="1" applyAlignment="1">
      <alignment horizontal="left" vertical="center"/>
    </xf>
    <xf numFmtId="0" fontId="11" fillId="0" borderId="35" xfId="17" applyFont="1" applyBorder="1" applyAlignment="1">
      <alignment horizontal="left" vertical="center"/>
    </xf>
    <xf numFmtId="0" fontId="26" fillId="0" borderId="36" xfId="17" applyFont="1" applyBorder="1" applyAlignment="1">
      <alignment horizontal="center" vertical="center"/>
    </xf>
    <xf numFmtId="0" fontId="26" fillId="0" borderId="37" xfId="17" applyFont="1" applyBorder="1" applyAlignment="1">
      <alignment horizontal="center" vertical="center"/>
    </xf>
    <xf numFmtId="0" fontId="26" fillId="0" borderId="38" xfId="17" applyFont="1" applyBorder="1" applyAlignment="1">
      <alignment horizontal="center" vertical="center"/>
    </xf>
    <xf numFmtId="0" fontId="26" fillId="0" borderId="39" xfId="17" applyFont="1" applyBorder="1" applyAlignment="1">
      <alignment horizontal="center" vertical="center"/>
    </xf>
    <xf numFmtId="0" fontId="28" fillId="9" borderId="36" xfId="17" applyFont="1" applyFill="1" applyBorder="1" applyAlignment="1">
      <alignment horizontal="center" vertical="center"/>
    </xf>
    <xf numFmtId="0" fontId="28" fillId="9" borderId="40" xfId="17" applyFont="1" applyFill="1" applyBorder="1" applyAlignment="1">
      <alignment horizontal="center" vertical="center"/>
    </xf>
    <xf numFmtId="0" fontId="28" fillId="9" borderId="37" xfId="17" applyFont="1" applyFill="1" applyBorder="1" applyAlignment="1">
      <alignment horizontal="center" vertical="center"/>
    </xf>
    <xf numFmtId="0" fontId="26" fillId="9" borderId="38" xfId="17" applyFont="1" applyFill="1" applyBorder="1" applyAlignment="1">
      <alignment horizontal="center" vertical="center"/>
    </xf>
    <xf numFmtId="0" fontId="26" fillId="9" borderId="41" xfId="17" applyFont="1" applyFill="1" applyBorder="1" applyAlignment="1">
      <alignment horizontal="center" vertical="center"/>
    </xf>
    <xf numFmtId="0" fontId="26" fillId="9" borderId="39" xfId="17" applyFont="1" applyFill="1" applyBorder="1" applyAlignment="1">
      <alignment horizontal="center" vertical="center"/>
    </xf>
  </cellXfs>
  <cellStyles count="26">
    <cellStyle name="Comma" xfId="13" xr:uid="{C20FFB75-BD2F-4C2F-9564-2FAA408767CF}"/>
    <cellStyle name="Comma [0]" xfId="14" xr:uid="{F0924795-2B08-44B7-A16E-4706499FA262}"/>
    <cellStyle name="Comma [0] 2" xfId="24" xr:uid="{7AC19F9F-5773-4778-9A47-7CB53E841C21}"/>
    <cellStyle name="Comma 2" xfId="23" xr:uid="{7EF9D70F-8864-4136-9E39-C4B44D3509CC}"/>
    <cellStyle name="Currency" xfId="11" xr:uid="{6C080B0D-4AB8-4BE4-93A3-137411452D42}"/>
    <cellStyle name="Currency [0]" xfId="12" xr:uid="{21193749-655E-4208-A823-2D8FD7610FC7}"/>
    <cellStyle name="Currency [0] 2" xfId="22" xr:uid="{EAA33245-348B-4142-9F28-ADEDE5D79158}"/>
    <cellStyle name="Currency 2" xfId="21" xr:uid="{C301F0BE-56E3-4C52-82E1-531D32314544}"/>
    <cellStyle name="Ênfase1 2" xfId="16" xr:uid="{EF498E06-2ECD-4C28-8B6B-13C5AF7BD01A}"/>
    <cellStyle name="Hyperlink 2" xfId="1" xr:uid="{AF11271F-7FB0-423E-B9B7-68F58C6CA1B2}"/>
    <cellStyle name="Normal" xfId="0" builtinId="0"/>
    <cellStyle name="Normal 10" xfId="17" xr:uid="{FD88BFF7-ADEA-4CAC-877F-E4150D46576A}"/>
    <cellStyle name="Normal 2" xfId="2" xr:uid="{4425A7BA-1F13-4C07-BB6A-794A70D66347}"/>
    <cellStyle name="Normal 2 2 2" xfId="3" xr:uid="{4A18A2F4-9B46-4CB9-B18D-C3542E46E409}"/>
    <cellStyle name="Normal 3" xfId="4" xr:uid="{AC069981-58E6-490C-A62C-DF76AD0B6128}"/>
    <cellStyle name="Normal 3 2" xfId="19" xr:uid="{1E57C771-460A-4114-B4C2-DC1C77448597}"/>
    <cellStyle name="Normal 4" xfId="9" xr:uid="{441B067E-94F6-4131-9784-10651636FD3F}"/>
    <cellStyle name="Normal 5" xfId="20" xr:uid="{60F23D68-3568-41F3-8BCA-AEAEFC6B6509}"/>
    <cellStyle name="Percent" xfId="10" xr:uid="{FEF4A071-B526-4C57-A610-88DF43034980}"/>
    <cellStyle name="Porcentagem" xfId="5" builtinId="5"/>
    <cellStyle name="Porcentagem 2" xfId="6" xr:uid="{A9ACFADB-E1AB-4E48-BF1F-12190A429460}"/>
    <cellStyle name="Porcentagem 2 2" xfId="18" xr:uid="{DA2B8378-33C0-4AD6-B907-3F92DFA1EB49}"/>
    <cellStyle name="Porcentagem 3" xfId="15" xr:uid="{9CE02556-27DE-44A1-A13E-B0F1637F38E4}"/>
    <cellStyle name="Porcentagem 4" xfId="25" xr:uid="{F9ABE680-D8E8-48B3-9830-AC17CE877A37}"/>
    <cellStyle name="Separador de milhares 2" xfId="7" xr:uid="{C18DC784-7476-4074-B897-B154099CA8C6}"/>
    <cellStyle name="Vírgula" xfId="8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889000</xdr:colOff>
          <xdr:row>5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165099</xdr:colOff>
      <xdr:row>0</xdr:row>
      <xdr:rowOff>101600</xdr:rowOff>
    </xdr:from>
    <xdr:to>
      <xdr:col>1</xdr:col>
      <xdr:colOff>1349248</xdr:colOff>
      <xdr:row>4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099" y="101600"/>
          <a:ext cx="1584199" cy="977900"/>
        </a:xfrm>
        <a:prstGeom prst="rect">
          <a:avLst/>
        </a:prstGeom>
      </xdr:spPr>
    </xdr:pic>
    <xdr:clientData/>
  </xdr:twoCellAnchor>
  <xdr:twoCellAnchor editAs="oneCell">
    <xdr:from>
      <xdr:col>7</xdr:col>
      <xdr:colOff>641349</xdr:colOff>
      <xdr:row>0</xdr:row>
      <xdr:rowOff>101600</xdr:rowOff>
    </xdr:from>
    <xdr:to>
      <xdr:col>9</xdr:col>
      <xdr:colOff>663448</xdr:colOff>
      <xdr:row>4</xdr:row>
      <xdr:rowOff>152400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9649" y="101600"/>
          <a:ext cx="1584199" cy="977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6350</xdr:colOff>
          <xdr:row>0</xdr:row>
          <xdr:rowOff>0</xdr:rowOff>
        </xdr:from>
        <xdr:to>
          <xdr:col>9</xdr:col>
          <xdr:colOff>603250</xdr:colOff>
          <xdr:row>4</xdr:row>
          <xdr:rowOff>139700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107950</xdr:colOff>
      <xdr:row>0</xdr:row>
      <xdr:rowOff>50800</xdr:rowOff>
    </xdr:from>
    <xdr:to>
      <xdr:col>1</xdr:col>
      <xdr:colOff>1109092</xdr:colOff>
      <xdr:row>4</xdr:row>
      <xdr:rowOff>114300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" y="50800"/>
          <a:ext cx="1471042" cy="908050"/>
        </a:xfrm>
        <a:prstGeom prst="rect">
          <a:avLst/>
        </a:prstGeom>
      </xdr:spPr>
    </xdr:pic>
    <xdr:clientData/>
  </xdr:twoCellAnchor>
  <xdr:twoCellAnchor editAs="oneCell">
    <xdr:from>
      <xdr:col>7</xdr:col>
      <xdr:colOff>469900</xdr:colOff>
      <xdr:row>0</xdr:row>
      <xdr:rowOff>50800</xdr:rowOff>
    </xdr:from>
    <xdr:to>
      <xdr:col>9</xdr:col>
      <xdr:colOff>480442</xdr:colOff>
      <xdr:row>4</xdr:row>
      <xdr:rowOff>114300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1600" y="50800"/>
          <a:ext cx="1471042" cy="908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254000</xdr:colOff>
          <xdr:row>1</xdr:row>
          <xdr:rowOff>19050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101600</xdr:colOff>
      <xdr:row>0</xdr:row>
      <xdr:rowOff>288572</xdr:rowOff>
    </xdr:from>
    <xdr:to>
      <xdr:col>0</xdr:col>
      <xdr:colOff>1187450</xdr:colOff>
      <xdr:row>0</xdr:row>
      <xdr:rowOff>958849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288572"/>
          <a:ext cx="1085850" cy="670277"/>
        </a:xfrm>
        <a:prstGeom prst="rect">
          <a:avLst/>
        </a:prstGeom>
      </xdr:spPr>
    </xdr:pic>
    <xdr:clientData/>
  </xdr:twoCellAnchor>
  <xdr:twoCellAnchor editAs="oneCell">
    <xdr:from>
      <xdr:col>7</xdr:col>
      <xdr:colOff>869950</xdr:colOff>
      <xdr:row>0</xdr:row>
      <xdr:rowOff>288572</xdr:rowOff>
    </xdr:from>
    <xdr:to>
      <xdr:col>9</xdr:col>
      <xdr:colOff>177800</xdr:colOff>
      <xdr:row>0</xdr:row>
      <xdr:rowOff>958849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7150" y="288572"/>
          <a:ext cx="1085850" cy="67027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Word_Document1.docx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4.emf"/><Relationship Id="rId4" Type="http://schemas.openxmlformats.org/officeDocument/2006/relationships/package" Target="../embeddings/Microsoft_Word_Document2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95DBB-A0C4-4536-BFA9-C901BDDF96D1}">
  <dimension ref="A2:J21"/>
  <sheetViews>
    <sheetView showGridLines="0" tabSelected="1" view="pageBreakPreview" zoomScaleNormal="100" zoomScaleSheetLayoutView="100" workbookViewId="0">
      <selection activeCell="A9" sqref="A9:J9"/>
    </sheetView>
  </sheetViews>
  <sheetFormatPr defaultColWidth="11.453125" defaultRowHeight="11.5" x14ac:dyDescent="0.25"/>
  <cols>
    <col min="1" max="1" width="5.7265625" style="2" customWidth="1"/>
    <col min="2" max="2" width="66.7265625" style="13" customWidth="1"/>
    <col min="3" max="3" width="11.453125" style="2" bestFit="1" customWidth="1"/>
    <col min="4" max="4" width="8" style="2" customWidth="1"/>
    <col min="5" max="5" width="5.7265625" style="1" customWidth="1"/>
    <col min="6" max="6" width="8.36328125" style="20" bestFit="1" customWidth="1"/>
    <col min="7" max="7" width="9" style="20" customWidth="1"/>
    <col min="8" max="8" width="9.81640625" style="20" bestFit="1" customWidth="1"/>
    <col min="9" max="9" width="12.54296875" style="20" customWidth="1"/>
    <col min="10" max="10" width="13.1796875" style="19" customWidth="1"/>
    <col min="11" max="16384" width="11.453125" style="2"/>
  </cols>
  <sheetData>
    <row r="2" spans="1:10" ht="18" x14ac:dyDescent="0.4">
      <c r="A2" s="93"/>
      <c r="B2" s="91"/>
      <c r="C2" s="91"/>
      <c r="D2" s="91"/>
      <c r="E2" s="91"/>
      <c r="F2" s="91"/>
      <c r="G2" s="91"/>
      <c r="H2" s="91"/>
      <c r="I2" s="91"/>
      <c r="J2" s="91"/>
    </row>
    <row r="3" spans="1:10" ht="13" x14ac:dyDescent="0.3">
      <c r="A3" s="94"/>
      <c r="B3" s="92"/>
      <c r="C3" s="92"/>
      <c r="D3" s="92"/>
      <c r="E3" s="92"/>
      <c r="F3" s="92"/>
      <c r="G3" s="92"/>
      <c r="H3" s="92"/>
      <c r="I3" s="92"/>
      <c r="J3" s="92"/>
    </row>
    <row r="4" spans="1:10" ht="30.5" customHeight="1" x14ac:dyDescent="0.25"/>
    <row r="5" spans="1:10" ht="17.25" customHeight="1" x14ac:dyDescent="0.25">
      <c r="A5" s="95"/>
      <c r="B5" s="95"/>
      <c r="C5" s="95"/>
      <c r="D5" s="95"/>
      <c r="E5" s="95"/>
      <c r="F5" s="95"/>
      <c r="G5" s="95"/>
      <c r="H5" s="95"/>
      <c r="I5" s="95"/>
      <c r="J5" s="95"/>
    </row>
    <row r="6" spans="1:10" ht="21" customHeight="1" x14ac:dyDescent="0.25">
      <c r="A6" s="96" t="s">
        <v>11</v>
      </c>
      <c r="B6" s="97"/>
      <c r="C6" s="100" t="s">
        <v>16</v>
      </c>
      <c r="D6" s="101"/>
      <c r="E6" s="101"/>
      <c r="F6" s="101"/>
      <c r="G6" s="101"/>
      <c r="H6" s="102"/>
      <c r="I6" s="77" t="s">
        <v>9</v>
      </c>
      <c r="J6" s="78" t="s">
        <v>3</v>
      </c>
    </row>
    <row r="7" spans="1:10" ht="20.25" customHeight="1" x14ac:dyDescent="0.25">
      <c r="A7" s="98"/>
      <c r="B7" s="99"/>
      <c r="C7" s="101" t="s">
        <v>67</v>
      </c>
      <c r="D7" s="101"/>
      <c r="E7" s="101"/>
      <c r="F7" s="101"/>
      <c r="G7" s="101"/>
      <c r="H7" s="102"/>
      <c r="I7" s="103">
        <v>0.22459999999999999</v>
      </c>
      <c r="J7" s="105">
        <v>45505</v>
      </c>
    </row>
    <row r="8" spans="1:10" s="3" customFormat="1" ht="33.75" customHeight="1" x14ac:dyDescent="0.25">
      <c r="A8" s="80" t="s">
        <v>69</v>
      </c>
      <c r="B8" s="82"/>
      <c r="C8" s="80" t="s">
        <v>78</v>
      </c>
      <c r="D8" s="81"/>
      <c r="E8" s="81"/>
      <c r="F8" s="81"/>
      <c r="G8" s="81"/>
      <c r="H8" s="82"/>
      <c r="I8" s="104"/>
      <c r="J8" s="106"/>
    </row>
    <row r="9" spans="1:10" s="3" customFormat="1" ht="33.75" customHeight="1" x14ac:dyDescent="0.25">
      <c r="A9" s="80" t="s">
        <v>81</v>
      </c>
      <c r="B9" s="81"/>
      <c r="C9" s="81"/>
      <c r="D9" s="81"/>
      <c r="E9" s="81"/>
      <c r="F9" s="81"/>
      <c r="G9" s="81"/>
      <c r="H9" s="81"/>
      <c r="I9" s="81"/>
      <c r="J9" s="82"/>
    </row>
    <row r="10" spans="1:10" ht="11.65" customHeight="1" x14ac:dyDescent="0.25">
      <c r="A10" s="109" t="s">
        <v>0</v>
      </c>
      <c r="B10" s="83" t="s">
        <v>20</v>
      </c>
      <c r="C10" s="85" t="s">
        <v>5</v>
      </c>
      <c r="D10" s="85" t="s">
        <v>6</v>
      </c>
      <c r="E10" s="87" t="s">
        <v>10</v>
      </c>
      <c r="F10" s="89" t="s">
        <v>4</v>
      </c>
      <c r="G10" s="30" t="s">
        <v>15</v>
      </c>
      <c r="H10" s="30" t="s">
        <v>15</v>
      </c>
      <c r="I10" s="30" t="s">
        <v>14</v>
      </c>
      <c r="J10" s="30" t="s">
        <v>14</v>
      </c>
    </row>
    <row r="11" spans="1:10" ht="24" customHeight="1" x14ac:dyDescent="0.25">
      <c r="A11" s="110"/>
      <c r="B11" s="84"/>
      <c r="C11" s="86"/>
      <c r="D11" s="86"/>
      <c r="E11" s="88"/>
      <c r="F11" s="90"/>
      <c r="G11" s="31" t="s">
        <v>7</v>
      </c>
      <c r="H11" s="31" t="s">
        <v>8</v>
      </c>
      <c r="I11" s="31" t="s">
        <v>7</v>
      </c>
      <c r="J11" s="31" t="s">
        <v>8</v>
      </c>
    </row>
    <row r="12" spans="1:10" s="8" customFormat="1" ht="19.5" customHeight="1" x14ac:dyDescent="0.25">
      <c r="A12" s="10" t="s">
        <v>1</v>
      </c>
      <c r="B12" s="9" t="s">
        <v>68</v>
      </c>
      <c r="C12" s="11"/>
      <c r="D12" s="11"/>
      <c r="E12" s="11"/>
      <c r="F12" s="12"/>
      <c r="G12" s="12"/>
      <c r="H12" s="12"/>
      <c r="I12" s="12"/>
      <c r="J12" s="12"/>
    </row>
    <row r="13" spans="1:10" s="8" customFormat="1" ht="46" x14ac:dyDescent="0.25">
      <c r="A13" s="4" t="s">
        <v>2</v>
      </c>
      <c r="B13" s="5" t="s">
        <v>79</v>
      </c>
      <c r="C13" s="6" t="s">
        <v>80</v>
      </c>
      <c r="D13" s="6" t="s">
        <v>19</v>
      </c>
      <c r="E13" s="6" t="s">
        <v>70</v>
      </c>
      <c r="F13" s="7">
        <v>500</v>
      </c>
      <c r="G13" s="7">
        <v>1128.48</v>
      </c>
      <c r="H13" s="7">
        <f>ROUND(G13*1.2246,2)</f>
        <v>1381.94</v>
      </c>
      <c r="I13" s="7">
        <f>ROUND(F13*G13,2)</f>
        <v>564240</v>
      </c>
      <c r="J13" s="7">
        <f t="shared" ref="J13" si="0">ROUND(F13*H13,2)</f>
        <v>690970</v>
      </c>
    </row>
    <row r="14" spans="1:10" s="8" customFormat="1" ht="13.5" customHeight="1" x14ac:dyDescent="0.25">
      <c r="A14" s="23"/>
      <c r="B14" s="24" t="s">
        <v>12</v>
      </c>
      <c r="C14" s="25"/>
      <c r="D14" s="25"/>
      <c r="E14" s="25"/>
      <c r="F14" s="26"/>
      <c r="G14" s="26"/>
      <c r="H14" s="26"/>
      <c r="I14" s="27"/>
      <c r="J14" s="26">
        <f>ROUND(SUM(J13:J13),2)</f>
        <v>690970</v>
      </c>
    </row>
    <row r="15" spans="1:10" ht="18.75" customHeight="1" x14ac:dyDescent="0.25">
      <c r="A15" s="107" t="s">
        <v>13</v>
      </c>
      <c r="B15" s="108"/>
      <c r="C15" s="108"/>
      <c r="D15" s="108"/>
      <c r="E15" s="108"/>
      <c r="F15" s="108"/>
      <c r="G15" s="28"/>
      <c r="H15" s="28"/>
      <c r="I15" s="29"/>
      <c r="J15" s="29">
        <f>ROUND((J14),2)</f>
        <v>690970</v>
      </c>
    </row>
    <row r="16" spans="1:10" ht="11.65" customHeight="1" x14ac:dyDescent="0.25">
      <c r="C16" s="14"/>
      <c r="D16" s="14"/>
      <c r="F16" s="15"/>
      <c r="G16" s="15"/>
      <c r="H16" s="15"/>
      <c r="I16" s="15"/>
      <c r="J16" s="16"/>
    </row>
    <row r="17" spans="1:10" ht="20.25" customHeight="1" x14ac:dyDescent="0.25">
      <c r="A17" s="17"/>
      <c r="B17" s="18"/>
      <c r="C17" s="14"/>
      <c r="D17" s="14"/>
      <c r="F17" s="15"/>
      <c r="G17" s="15"/>
      <c r="H17" s="15"/>
      <c r="I17" s="15"/>
      <c r="J17" s="16"/>
    </row>
    <row r="18" spans="1:10" ht="11.65" customHeight="1" x14ac:dyDescent="0.25">
      <c r="A18" s="17"/>
      <c r="B18" s="18"/>
      <c r="C18" s="14"/>
      <c r="D18" s="14"/>
      <c r="F18" s="15"/>
      <c r="G18" s="15"/>
      <c r="H18" s="15"/>
      <c r="I18" s="15"/>
      <c r="J18" s="16"/>
    </row>
    <row r="19" spans="1:10" x14ac:dyDescent="0.25">
      <c r="F19" s="15"/>
      <c r="G19" s="15"/>
      <c r="H19" s="15"/>
      <c r="I19" s="15"/>
      <c r="J19" s="16"/>
    </row>
    <row r="20" spans="1:10" ht="18" x14ac:dyDescent="0.4">
      <c r="A20" s="91" t="s">
        <v>17</v>
      </c>
      <c r="B20" s="91"/>
      <c r="C20" s="59"/>
      <c r="D20" s="91"/>
      <c r="E20" s="91"/>
      <c r="F20" s="91"/>
      <c r="G20" s="91"/>
      <c r="H20" s="91"/>
      <c r="I20" s="91"/>
      <c r="J20" s="91"/>
    </row>
    <row r="21" spans="1:10" ht="13" x14ac:dyDescent="0.3">
      <c r="A21" s="92" t="s">
        <v>18</v>
      </c>
      <c r="B21" s="92"/>
      <c r="C21" s="57"/>
      <c r="D21" s="92"/>
      <c r="E21" s="92"/>
      <c r="F21" s="92"/>
      <c r="G21" s="92"/>
      <c r="H21" s="92"/>
      <c r="I21" s="92"/>
      <c r="J21" s="92"/>
    </row>
  </sheetData>
  <mergeCells count="22">
    <mergeCell ref="A20:B20"/>
    <mergeCell ref="A21:B21"/>
    <mergeCell ref="D20:J20"/>
    <mergeCell ref="D21:J21"/>
    <mergeCell ref="A2:J2"/>
    <mergeCell ref="A3:J3"/>
    <mergeCell ref="A5:J5"/>
    <mergeCell ref="A6:B7"/>
    <mergeCell ref="C6:H6"/>
    <mergeCell ref="C7:H7"/>
    <mergeCell ref="I7:I8"/>
    <mergeCell ref="J7:J8"/>
    <mergeCell ref="A8:B8"/>
    <mergeCell ref="C8:H8"/>
    <mergeCell ref="A15:F15"/>
    <mergeCell ref="A10:A11"/>
    <mergeCell ref="A9:J9"/>
    <mergeCell ref="B10:B11"/>
    <mergeCell ref="C10:C11"/>
    <mergeCell ref="D10:D11"/>
    <mergeCell ref="E10:E11"/>
    <mergeCell ref="F10:F11"/>
  </mergeCells>
  <phoneticPr fontId="1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5" fitToWidth="5" orientation="landscape" horizontalDpi="300" verticalDpi="300" r:id="rId1"/>
  <headerFooter alignWithMargins="0">
    <oddFooter>&amp;CPágina &amp;P de &amp;N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9</xdr:col>
                <xdr:colOff>889000</xdr:colOff>
                <xdr:row>5</xdr:row>
                <xdr:rowOff>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D0EC8-FD60-4759-89BF-A405455AB07B}">
  <sheetPr>
    <pageSetUpPr fitToPage="1"/>
  </sheetPr>
  <dimension ref="A4:K24"/>
  <sheetViews>
    <sheetView showGridLines="0" view="pageBreakPreview" zoomScaleNormal="100" zoomScaleSheetLayoutView="100" workbookViewId="0">
      <selection activeCell="E19" sqref="E19:J19"/>
    </sheetView>
  </sheetViews>
  <sheetFormatPr defaultRowHeight="12.5" x14ac:dyDescent="0.25"/>
  <cols>
    <col min="1" max="1" width="6.7265625" customWidth="1"/>
    <col min="2" max="2" width="40.54296875" customWidth="1"/>
    <col min="3" max="3" width="13.26953125" customWidth="1"/>
    <col min="4" max="4" width="12.54296875" customWidth="1"/>
    <col min="5" max="5" width="10.7265625" customWidth="1"/>
    <col min="6" max="6" width="10" bestFit="1" customWidth="1"/>
    <col min="7" max="7" width="10" customWidth="1"/>
    <col min="8" max="8" width="12.1796875" bestFit="1" customWidth="1"/>
    <col min="11" max="11" width="14.54296875" customWidth="1"/>
  </cols>
  <sheetData>
    <row r="4" spans="1:11" ht="29" x14ac:dyDescent="0.25">
      <c r="C4" s="111"/>
      <c r="D4" s="111"/>
      <c r="E4" s="111"/>
      <c r="F4" s="111"/>
      <c r="G4" s="111"/>
      <c r="H4" s="111"/>
      <c r="I4" s="111"/>
      <c r="J4" s="111"/>
    </row>
    <row r="6" spans="1:11" ht="21.75" customHeight="1" x14ac:dyDescent="0.25">
      <c r="A6" s="122" t="s">
        <v>31</v>
      </c>
      <c r="B6" s="123"/>
      <c r="C6" s="126" t="str">
        <f>PO!C6</f>
        <v>PREFEITURA MUNICIPAL DE SÃO JOÃO DO MANHUAÇU</v>
      </c>
      <c r="D6" s="127"/>
      <c r="E6" s="127"/>
      <c r="F6" s="127"/>
      <c r="G6" s="127"/>
      <c r="H6" s="128"/>
      <c r="I6" s="21" t="s">
        <v>9</v>
      </c>
      <c r="J6" s="22" t="s">
        <v>3</v>
      </c>
    </row>
    <row r="7" spans="1:11" x14ac:dyDescent="0.25">
      <c r="A7" s="124"/>
      <c r="B7" s="125"/>
      <c r="C7" s="127" t="str">
        <f>PO!C7</f>
        <v>OBRA: TAPA BURACO</v>
      </c>
      <c r="D7" s="127"/>
      <c r="E7" s="127"/>
      <c r="F7" s="127"/>
      <c r="G7" s="127"/>
      <c r="H7" s="128"/>
      <c r="I7" s="103">
        <f>PO!I7</f>
        <v>0.22459999999999999</v>
      </c>
      <c r="J7" s="105">
        <f>PO!J7</f>
        <v>45505</v>
      </c>
    </row>
    <row r="8" spans="1:11" ht="24" customHeight="1" x14ac:dyDescent="0.25">
      <c r="A8" s="132" t="str">
        <f>PO!A8</f>
        <v>PREÇOS REFERENCIAIS: SEINFRA  10/2023 - SEM DESONERAÇÃO</v>
      </c>
      <c r="B8" s="133"/>
      <c r="C8" s="129" t="str">
        <f>PO!C8</f>
        <v>ENDEREÇO: VIAS DO MUNÍCIPIO DE SÃO JOÃO DO MANHUAÇU</v>
      </c>
      <c r="D8" s="130"/>
      <c r="E8" s="130"/>
      <c r="F8" s="130"/>
      <c r="G8" s="130"/>
      <c r="H8" s="131"/>
      <c r="I8" s="104"/>
      <c r="J8" s="106"/>
    </row>
    <row r="9" spans="1:11" ht="24" customHeight="1" thickBot="1" x14ac:dyDescent="0.3">
      <c r="A9" s="118" t="str">
        <f>PO!A9</f>
        <v>OBJETO: CONTRATAÇÃO DE EMPRESA ESPECIALIZADA PARA EXECUÇÃO DE TAPA BURACOS EM PRÉ-MISTURADO A FRIO – PMF, EM VIAS DIVERSAS DO MUNICÍPIO DE SÃO JOÃO DO MANHUAÇU/MG.</v>
      </c>
      <c r="B9" s="119"/>
      <c r="C9" s="119"/>
      <c r="D9" s="119"/>
      <c r="E9" s="119"/>
      <c r="F9" s="119"/>
      <c r="G9" s="119"/>
      <c r="H9" s="119"/>
      <c r="I9" s="119"/>
      <c r="J9" s="119"/>
    </row>
    <row r="10" spans="1:11" ht="26" x14ac:dyDescent="0.25">
      <c r="A10" s="79" t="s">
        <v>0</v>
      </c>
      <c r="B10" s="32" t="s">
        <v>21</v>
      </c>
      <c r="C10" s="33" t="s">
        <v>22</v>
      </c>
      <c r="D10" s="33" t="s">
        <v>23</v>
      </c>
      <c r="E10" s="34" t="s">
        <v>24</v>
      </c>
      <c r="F10" s="34" t="s">
        <v>25</v>
      </c>
      <c r="G10" s="34" t="s">
        <v>26</v>
      </c>
      <c r="H10" s="34" t="s">
        <v>27</v>
      </c>
      <c r="I10" s="134"/>
      <c r="J10" s="135"/>
    </row>
    <row r="11" spans="1:11" ht="12.75" customHeight="1" x14ac:dyDescent="0.25">
      <c r="A11" s="140" t="s">
        <v>1</v>
      </c>
      <c r="B11" s="142" t="str">
        <f>PO!B12</f>
        <v>PAVIMENTAÇÃO</v>
      </c>
      <c r="C11" s="35" t="s">
        <v>28</v>
      </c>
      <c r="D11" s="36">
        <f>D12/D14</f>
        <v>1</v>
      </c>
      <c r="E11" s="37">
        <v>0.25</v>
      </c>
      <c r="F11" s="37">
        <v>0.25</v>
      </c>
      <c r="G11" s="37">
        <v>0.25</v>
      </c>
      <c r="H11" s="37">
        <v>0.25</v>
      </c>
      <c r="I11" s="136"/>
      <c r="J11" s="137"/>
    </row>
    <row r="12" spans="1:11" ht="12.75" customHeight="1" x14ac:dyDescent="0.25">
      <c r="A12" s="141"/>
      <c r="B12" s="143"/>
      <c r="C12" s="38" t="s">
        <v>29</v>
      </c>
      <c r="D12" s="39">
        <f>PO!J14</f>
        <v>690970</v>
      </c>
      <c r="E12" s="39">
        <f>ROUND(($D$12*E11),2)</f>
        <v>172742.5</v>
      </c>
      <c r="F12" s="39">
        <f t="shared" ref="F12:H12" si="0">ROUND(($D$12*F11),2)</f>
        <v>172742.5</v>
      </c>
      <c r="G12" s="39">
        <f t="shared" si="0"/>
        <v>172742.5</v>
      </c>
      <c r="H12" s="39">
        <f t="shared" si="0"/>
        <v>172742.5</v>
      </c>
      <c r="I12" s="136"/>
      <c r="J12" s="137"/>
      <c r="K12" s="40"/>
    </row>
    <row r="13" spans="1:11" ht="12.75" customHeight="1" x14ac:dyDescent="0.25">
      <c r="A13" s="112" t="s">
        <v>30</v>
      </c>
      <c r="B13" s="113"/>
      <c r="C13" s="42" t="s">
        <v>28</v>
      </c>
      <c r="D13" s="43">
        <f>E13+F13+G13+H13</f>
        <v>1</v>
      </c>
      <c r="E13" s="44">
        <f>E14/$D$14</f>
        <v>0.25</v>
      </c>
      <c r="F13" s="44">
        <f t="shared" ref="F13:H13" si="1">F14/$D$14</f>
        <v>0.25</v>
      </c>
      <c r="G13" s="44">
        <f t="shared" si="1"/>
        <v>0.25</v>
      </c>
      <c r="H13" s="44">
        <f t="shared" si="1"/>
        <v>0.25</v>
      </c>
      <c r="I13" s="136"/>
      <c r="J13" s="137"/>
      <c r="K13" s="41"/>
    </row>
    <row r="14" spans="1:11" ht="13" thickBot="1" x14ac:dyDescent="0.3">
      <c r="A14" s="114"/>
      <c r="B14" s="115"/>
      <c r="C14" s="45" t="s">
        <v>29</v>
      </c>
      <c r="D14" s="46">
        <f>SUM(E14:H14)</f>
        <v>690970</v>
      </c>
      <c r="E14" s="46">
        <f>ROUND((E12),2)</f>
        <v>172742.5</v>
      </c>
      <c r="F14" s="46">
        <f>ROUND((F12),2)</f>
        <v>172742.5</v>
      </c>
      <c r="G14" s="46">
        <f t="shared" ref="G14:H14" si="2">ROUND((G12),2)</f>
        <v>172742.5</v>
      </c>
      <c r="H14" s="46">
        <f t="shared" si="2"/>
        <v>172742.5</v>
      </c>
      <c r="I14" s="138"/>
      <c r="J14" s="139"/>
      <c r="K14" s="40"/>
    </row>
    <row r="15" spans="1:11" ht="13" x14ac:dyDescent="0.3">
      <c r="A15" s="47"/>
      <c r="B15" s="47"/>
      <c r="C15" s="48"/>
      <c r="D15" s="49"/>
      <c r="E15" s="49"/>
      <c r="F15" s="49"/>
      <c r="G15" s="49"/>
      <c r="H15" s="49"/>
      <c r="I15" s="50"/>
      <c r="J15" s="50"/>
      <c r="K15" s="40"/>
    </row>
    <row r="16" spans="1:11" ht="13" x14ac:dyDescent="0.3">
      <c r="A16" s="47"/>
      <c r="B16" s="47"/>
      <c r="C16" s="48"/>
      <c r="D16" s="49"/>
      <c r="E16" s="49"/>
      <c r="F16" s="49"/>
      <c r="G16" s="49"/>
      <c r="H16" s="49"/>
      <c r="I16" s="50"/>
      <c r="J16" s="50"/>
      <c r="K16" s="40"/>
    </row>
    <row r="17" spans="1:10" ht="13" x14ac:dyDescent="0.3">
      <c r="A17" s="47"/>
      <c r="B17" s="47"/>
      <c r="C17" s="48"/>
      <c r="D17" s="49"/>
      <c r="E17" s="49"/>
      <c r="F17" s="49"/>
      <c r="G17" s="49"/>
      <c r="H17" s="49"/>
      <c r="I17" s="50"/>
      <c r="J17" s="50"/>
    </row>
    <row r="19" spans="1:10" ht="15.5" x14ac:dyDescent="0.35">
      <c r="A19" s="116" t="s">
        <v>17</v>
      </c>
      <c r="B19" s="116"/>
      <c r="C19" s="116"/>
      <c r="D19" s="58"/>
      <c r="E19" s="116"/>
      <c r="F19" s="116"/>
      <c r="G19" s="116"/>
      <c r="H19" s="116"/>
      <c r="I19" s="116"/>
      <c r="J19" s="116"/>
    </row>
    <row r="20" spans="1:10" x14ac:dyDescent="0.25">
      <c r="A20" s="117" t="s">
        <v>18</v>
      </c>
      <c r="B20" s="117"/>
      <c r="C20" s="117"/>
      <c r="D20" s="51"/>
      <c r="E20" s="117"/>
      <c r="F20" s="117"/>
      <c r="G20" s="117"/>
      <c r="H20" s="117"/>
      <c r="I20" s="117"/>
      <c r="J20" s="117"/>
    </row>
    <row r="22" spans="1:10" x14ac:dyDescent="0.25">
      <c r="A22" s="51"/>
    </row>
    <row r="23" spans="1:10" x14ac:dyDescent="0.25">
      <c r="E23" s="120"/>
      <c r="F23" s="121"/>
      <c r="G23" s="52"/>
    </row>
    <row r="24" spans="1:10" x14ac:dyDescent="0.25">
      <c r="E24" s="121"/>
      <c r="F24" s="121"/>
      <c r="G24" s="52"/>
    </row>
  </sheetData>
  <mergeCells count="18">
    <mergeCell ref="E23:F24"/>
    <mergeCell ref="A6:B7"/>
    <mergeCell ref="C6:H6"/>
    <mergeCell ref="C7:H7"/>
    <mergeCell ref="I7:I8"/>
    <mergeCell ref="C8:H8"/>
    <mergeCell ref="A8:B8"/>
    <mergeCell ref="I10:J14"/>
    <mergeCell ref="A11:A12"/>
    <mergeCell ref="B11:B12"/>
    <mergeCell ref="A19:C19"/>
    <mergeCell ref="A20:C20"/>
    <mergeCell ref="C4:J4"/>
    <mergeCell ref="A13:B14"/>
    <mergeCell ref="E19:J19"/>
    <mergeCell ref="E20:J20"/>
    <mergeCell ref="J7:J8"/>
    <mergeCell ref="A9:J9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colBreaks count="1" manualBreakCount="1">
    <brk id="10" max="1048575" man="1"/>
  </colBreaks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autoPict="0" r:id="rId5">
            <anchor moveWithCells="1">
              <from>
                <xdr:col>0</xdr:col>
                <xdr:colOff>6350</xdr:colOff>
                <xdr:row>0</xdr:row>
                <xdr:rowOff>0</xdr:rowOff>
              </from>
              <to>
                <xdr:col>9</xdr:col>
                <xdr:colOff>603250</xdr:colOff>
                <xdr:row>4</xdr:row>
                <xdr:rowOff>139700</xdr:rowOff>
              </to>
            </anchor>
          </objectPr>
        </oleObject>
      </mc:Choice>
      <mc:Fallback>
        <oleObject progId="Word.Document.12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40AE8-96AE-4BB1-A17D-72A35511D148}">
  <sheetPr>
    <pageSetUpPr fitToPage="1"/>
  </sheetPr>
  <dimension ref="A1:J32"/>
  <sheetViews>
    <sheetView showGridLines="0" view="pageBreakPreview" zoomScaleNormal="100" zoomScaleSheetLayoutView="100" workbookViewId="0">
      <selection activeCell="F31" sqref="F31:J33"/>
    </sheetView>
  </sheetViews>
  <sheetFormatPr defaultRowHeight="12.5" x14ac:dyDescent="0.25"/>
  <cols>
    <col min="1" max="1" width="24.81640625" bestFit="1" customWidth="1"/>
    <col min="2" max="2" width="4.36328125" bestFit="1" customWidth="1"/>
    <col min="3" max="6" width="5.90625" bestFit="1" customWidth="1"/>
    <col min="7" max="7" width="8.26953125" bestFit="1" customWidth="1"/>
    <col min="8" max="9" width="12.7265625" customWidth="1"/>
    <col min="10" max="10" width="3.7265625" bestFit="1" customWidth="1"/>
  </cols>
  <sheetData>
    <row r="1" spans="1:10" ht="76" customHeight="1" x14ac:dyDescent="0.25"/>
    <row r="2" spans="1:10" ht="22.5" customHeight="1" x14ac:dyDescent="0.35">
      <c r="A2" s="144" t="s">
        <v>71</v>
      </c>
      <c r="B2" s="144"/>
      <c r="C2" s="144"/>
      <c r="D2" s="144"/>
      <c r="E2" s="144"/>
      <c r="F2" s="144"/>
      <c r="G2" s="144"/>
      <c r="H2" s="144"/>
      <c r="I2" s="144"/>
      <c r="J2" s="144"/>
    </row>
    <row r="3" spans="1:10" ht="22.5" customHeight="1" x14ac:dyDescent="0.35">
      <c r="A3" s="61"/>
      <c r="B3" s="61"/>
      <c r="C3" s="61"/>
      <c r="D3" s="61"/>
      <c r="E3" s="61"/>
      <c r="F3" s="61"/>
      <c r="G3" s="61"/>
      <c r="H3" s="61"/>
      <c r="I3" s="61"/>
      <c r="J3" s="61"/>
    </row>
    <row r="4" spans="1:10" ht="22.5" customHeight="1" x14ac:dyDescent="0.25">
      <c r="A4" s="145" t="s">
        <v>32</v>
      </c>
      <c r="B4" s="146"/>
      <c r="C4" s="146"/>
      <c r="D4" s="146"/>
      <c r="E4" s="146"/>
      <c r="F4" s="146"/>
      <c r="G4" s="146"/>
      <c r="H4" s="146"/>
      <c r="I4" s="146"/>
      <c r="J4" s="147"/>
    </row>
    <row r="5" spans="1:10" ht="12.5" customHeight="1" x14ac:dyDescent="0.25">
      <c r="A5" s="148" t="s">
        <v>33</v>
      </c>
      <c r="B5" s="148" t="s">
        <v>34</v>
      </c>
      <c r="C5" s="149" t="s">
        <v>72</v>
      </c>
      <c r="D5" s="149"/>
      <c r="E5" s="149"/>
      <c r="F5" s="149"/>
      <c r="G5" s="149"/>
      <c r="H5" s="149"/>
      <c r="I5" s="149"/>
      <c r="J5" s="150" t="s">
        <v>73</v>
      </c>
    </row>
    <row r="6" spans="1:10" ht="12.5" customHeight="1" x14ac:dyDescent="0.25">
      <c r="A6" s="148"/>
      <c r="B6" s="149"/>
      <c r="C6" s="153" t="s">
        <v>35</v>
      </c>
      <c r="D6" s="154"/>
      <c r="E6" s="154"/>
      <c r="F6" s="155"/>
      <c r="G6" s="153" t="s">
        <v>36</v>
      </c>
      <c r="H6" s="154"/>
      <c r="I6" s="155"/>
      <c r="J6" s="151"/>
    </row>
    <row r="7" spans="1:10" ht="22.5" customHeight="1" x14ac:dyDescent="0.25">
      <c r="A7" s="148"/>
      <c r="B7" s="149"/>
      <c r="C7" s="72">
        <v>0.02</v>
      </c>
      <c r="D7" s="76">
        <v>0.03</v>
      </c>
      <c r="E7" s="72">
        <v>0.04</v>
      </c>
      <c r="F7" s="72">
        <v>0.05</v>
      </c>
      <c r="G7" s="60" t="s">
        <v>74</v>
      </c>
      <c r="H7" s="60" t="s">
        <v>75</v>
      </c>
      <c r="I7" s="60" t="s">
        <v>76</v>
      </c>
      <c r="J7" s="152"/>
    </row>
    <row r="8" spans="1:10" ht="22.5" customHeight="1" x14ac:dyDescent="0.25">
      <c r="A8" s="62" t="s">
        <v>37</v>
      </c>
      <c r="B8" s="63" t="s">
        <v>38</v>
      </c>
      <c r="C8" s="64">
        <v>1</v>
      </c>
      <c r="D8" s="55">
        <v>1</v>
      </c>
      <c r="E8" s="64">
        <v>1</v>
      </c>
      <c r="F8" s="64">
        <v>1</v>
      </c>
      <c r="G8" s="64">
        <v>1</v>
      </c>
      <c r="H8" s="64">
        <v>1</v>
      </c>
      <c r="I8" s="64">
        <v>1</v>
      </c>
      <c r="J8" s="65"/>
    </row>
    <row r="9" spans="1:10" ht="22.5" customHeight="1" x14ac:dyDescent="0.25">
      <c r="A9" s="62" t="s">
        <v>39</v>
      </c>
      <c r="B9" s="63" t="s">
        <v>40</v>
      </c>
      <c r="C9" s="66">
        <v>4.6699999999999998E-2</v>
      </c>
      <c r="D9" s="56">
        <v>4.6699999999999998E-2</v>
      </c>
      <c r="E9" s="66">
        <v>4.6699999999999998E-2</v>
      </c>
      <c r="F9" s="66">
        <v>4.6699999999999998E-2</v>
      </c>
      <c r="G9" s="66">
        <v>3.4200000000000001E-2</v>
      </c>
      <c r="H9" s="66">
        <v>4.0099999999999997E-2</v>
      </c>
      <c r="I9" s="66">
        <v>3.4200000000000001E-2</v>
      </c>
      <c r="J9" s="65" t="s">
        <v>38</v>
      </c>
    </row>
    <row r="10" spans="1:10" ht="22.5" customHeight="1" x14ac:dyDescent="0.25">
      <c r="A10" s="62" t="s">
        <v>41</v>
      </c>
      <c r="B10" s="63" t="s">
        <v>42</v>
      </c>
      <c r="C10" s="66">
        <v>7.5299999999999992E-2</v>
      </c>
      <c r="D10" s="56">
        <v>7.5299999999999992E-2</v>
      </c>
      <c r="E10" s="66">
        <v>7.5299999999999992E-2</v>
      </c>
      <c r="F10" s="66">
        <v>7.5299999999999992E-2</v>
      </c>
      <c r="G10" s="67">
        <v>4.9399999999999999E-2</v>
      </c>
      <c r="H10" s="66">
        <v>6.6400000000000001E-2</v>
      </c>
      <c r="I10" s="67">
        <v>4.9399999999999999E-2</v>
      </c>
      <c r="J10" s="65" t="s">
        <v>38</v>
      </c>
    </row>
    <row r="11" spans="1:10" ht="22.5" customHeight="1" x14ac:dyDescent="0.25">
      <c r="A11" s="62" t="s">
        <v>43</v>
      </c>
      <c r="B11" s="63" t="s">
        <v>44</v>
      </c>
      <c r="C11" s="66">
        <v>8.9779999999999999E-3</v>
      </c>
      <c r="D11" s="56">
        <v>8.9779999999999999E-3</v>
      </c>
      <c r="E11" s="66">
        <v>8.9779999999999999E-3</v>
      </c>
      <c r="F11" s="66">
        <v>8.9779999999999999E-3</v>
      </c>
      <c r="G11" s="66">
        <v>8.9779999999999999E-3</v>
      </c>
      <c r="H11" s="66">
        <v>8.9779999999999999E-3</v>
      </c>
      <c r="I11" s="66">
        <v>8.9779999999999999E-3</v>
      </c>
      <c r="J11" s="65" t="s">
        <v>38</v>
      </c>
    </row>
    <row r="12" spans="1:10" ht="22.5" customHeight="1" x14ac:dyDescent="0.25">
      <c r="A12" s="62" t="s">
        <v>45</v>
      </c>
      <c r="B12" s="68"/>
      <c r="C12" s="69">
        <v>1.7100000000000001E-2</v>
      </c>
      <c r="D12" s="54">
        <v>1.7100000000000001E-2</v>
      </c>
      <c r="E12" s="69">
        <v>1.7100000000000001E-2</v>
      </c>
      <c r="F12" s="69">
        <v>1.7100000000000001E-2</v>
      </c>
      <c r="G12" s="69">
        <v>1.29E-2</v>
      </c>
      <c r="H12" s="69">
        <v>8.2000000000000007E-3</v>
      </c>
      <c r="I12" s="69">
        <v>1.29E-2</v>
      </c>
      <c r="J12" s="70" t="s">
        <v>38</v>
      </c>
    </row>
    <row r="13" spans="1:10" ht="22.5" customHeight="1" x14ac:dyDescent="0.25">
      <c r="A13" s="62" t="s">
        <v>46</v>
      </c>
      <c r="B13" s="63" t="s">
        <v>47</v>
      </c>
      <c r="C13" s="66">
        <v>7.4000000000000003E-3</v>
      </c>
      <c r="D13" s="56">
        <v>7.4000000000000003E-3</v>
      </c>
      <c r="E13" s="66">
        <v>7.4000000000000003E-3</v>
      </c>
      <c r="F13" s="66">
        <v>7.4000000000000003E-3</v>
      </c>
      <c r="G13" s="66">
        <v>5.3E-3</v>
      </c>
      <c r="H13" s="66">
        <v>3.2000000000000002E-3</v>
      </c>
      <c r="I13" s="66">
        <v>5.3E-3</v>
      </c>
      <c r="J13" s="65" t="s">
        <v>38</v>
      </c>
    </row>
    <row r="14" spans="1:10" ht="22.5" customHeight="1" x14ac:dyDescent="0.25">
      <c r="A14" s="62" t="s">
        <v>48</v>
      </c>
      <c r="B14" s="63" t="s">
        <v>49</v>
      </c>
      <c r="C14" s="66">
        <v>9.7000000000000003E-3</v>
      </c>
      <c r="D14" s="56">
        <v>9.7000000000000003E-3</v>
      </c>
      <c r="E14" s="66">
        <v>9.7000000000000003E-3</v>
      </c>
      <c r="F14" s="66">
        <v>9.7000000000000003E-3</v>
      </c>
      <c r="G14" s="66">
        <v>7.6E-3</v>
      </c>
      <c r="H14" s="66">
        <v>5.0000000000000001E-3</v>
      </c>
      <c r="I14" s="66">
        <v>7.6E-3</v>
      </c>
      <c r="J14" s="65" t="s">
        <v>38</v>
      </c>
    </row>
    <row r="15" spans="1:10" ht="22.5" customHeight="1" x14ac:dyDescent="0.25">
      <c r="A15" s="62" t="s">
        <v>50</v>
      </c>
      <c r="B15" s="63" t="s">
        <v>51</v>
      </c>
      <c r="C15" s="69">
        <v>5.0499999999999996E-2</v>
      </c>
      <c r="D15" s="54">
        <v>5.7499999999999996E-2</v>
      </c>
      <c r="E15" s="69">
        <v>6.4500000000000002E-2</v>
      </c>
      <c r="F15" s="69">
        <v>7.1499999999999994E-2</v>
      </c>
      <c r="G15" s="69">
        <v>3.6499999999999998E-2</v>
      </c>
      <c r="H15" s="69">
        <v>6.1499999999999999E-2</v>
      </c>
      <c r="I15" s="69">
        <v>6.1499999999999999E-2</v>
      </c>
      <c r="J15" s="70" t="s">
        <v>52</v>
      </c>
    </row>
    <row r="16" spans="1:10" ht="22.5" customHeight="1" x14ac:dyDescent="0.25">
      <c r="A16" s="62" t="s">
        <v>53</v>
      </c>
      <c r="B16" s="68" t="s">
        <v>54</v>
      </c>
      <c r="C16" s="73">
        <v>1.3999999999999999E-2</v>
      </c>
      <c r="D16" s="56">
        <v>2.0999999999999998E-2</v>
      </c>
      <c r="E16" s="73">
        <v>2.7999999999999997E-2</v>
      </c>
      <c r="F16" s="73">
        <v>3.4999999999999996E-2</v>
      </c>
      <c r="G16" s="73" t="s">
        <v>55</v>
      </c>
      <c r="H16" s="73">
        <v>2.5000000000000001E-2</v>
      </c>
      <c r="I16" s="73">
        <v>2.5000000000000001E-2</v>
      </c>
      <c r="J16" s="65" t="s">
        <v>52</v>
      </c>
    </row>
    <row r="17" spans="1:10" ht="22.5" customHeight="1" x14ac:dyDescent="0.25">
      <c r="A17" s="62" t="s">
        <v>56</v>
      </c>
      <c r="B17" s="68" t="s">
        <v>56</v>
      </c>
      <c r="C17" s="66">
        <v>6.4999999999999997E-3</v>
      </c>
      <c r="D17" s="56">
        <v>6.4999999999999997E-3</v>
      </c>
      <c r="E17" s="66">
        <v>6.4999999999999997E-3</v>
      </c>
      <c r="F17" s="66">
        <v>6.4999999999999997E-3</v>
      </c>
      <c r="G17" s="66">
        <v>6.4999999999999997E-3</v>
      </c>
      <c r="H17" s="66">
        <v>6.4999999999999997E-3</v>
      </c>
      <c r="I17" s="66">
        <v>6.4999999999999997E-3</v>
      </c>
      <c r="J17" s="65" t="s">
        <v>52</v>
      </c>
    </row>
    <row r="18" spans="1:10" ht="22.5" customHeight="1" x14ac:dyDescent="0.25">
      <c r="A18" s="62" t="s">
        <v>57</v>
      </c>
      <c r="B18" s="68" t="s">
        <v>55</v>
      </c>
      <c r="C18" s="66">
        <v>0.03</v>
      </c>
      <c r="D18" s="56">
        <v>0.03</v>
      </c>
      <c r="E18" s="66">
        <v>0.03</v>
      </c>
      <c r="F18" s="66">
        <v>0.03</v>
      </c>
      <c r="G18" s="66">
        <v>0.03</v>
      </c>
      <c r="H18" s="66">
        <v>0.03</v>
      </c>
      <c r="I18" s="66">
        <v>0.03</v>
      </c>
      <c r="J18" s="65" t="s">
        <v>52</v>
      </c>
    </row>
    <row r="19" spans="1:10" ht="22.5" customHeight="1" x14ac:dyDescent="0.25">
      <c r="A19" s="62" t="s">
        <v>58</v>
      </c>
      <c r="B19" s="68" t="s">
        <v>59</v>
      </c>
      <c r="C19" s="74">
        <v>0</v>
      </c>
      <c r="D19" s="75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65" t="s">
        <v>52</v>
      </c>
    </row>
    <row r="20" spans="1:10" ht="22.5" customHeight="1" x14ac:dyDescent="0.25">
      <c r="A20" s="173"/>
      <c r="B20" s="174"/>
      <c r="C20" s="174"/>
      <c r="D20" s="174"/>
      <c r="E20" s="174"/>
      <c r="F20" s="174"/>
      <c r="G20" s="174"/>
      <c r="H20" s="174"/>
      <c r="I20" s="174"/>
      <c r="J20" s="175"/>
    </row>
    <row r="21" spans="1:10" x14ac:dyDescent="0.25">
      <c r="A21" s="176" t="s">
        <v>60</v>
      </c>
      <c r="B21" s="177"/>
      <c r="C21" s="180" t="s">
        <v>61</v>
      </c>
      <c r="D21" s="181"/>
      <c r="E21" s="181"/>
      <c r="F21" s="181"/>
      <c r="G21" s="181"/>
      <c r="H21" s="181"/>
      <c r="I21" s="181"/>
      <c r="J21" s="182"/>
    </row>
    <row r="22" spans="1:10" x14ac:dyDescent="0.25">
      <c r="A22" s="178"/>
      <c r="B22" s="179"/>
      <c r="C22" s="183" t="s">
        <v>62</v>
      </c>
      <c r="D22" s="184"/>
      <c r="E22" s="184"/>
      <c r="F22" s="184"/>
      <c r="G22" s="184"/>
      <c r="H22" s="184"/>
      <c r="I22" s="184"/>
      <c r="J22" s="185"/>
    </row>
    <row r="23" spans="1:10" ht="22.5" customHeight="1" x14ac:dyDescent="0.25">
      <c r="A23" s="159" t="s">
        <v>63</v>
      </c>
      <c r="B23" s="160"/>
      <c r="C23" s="71">
        <v>0.1541741113689199</v>
      </c>
      <c r="D23" s="53">
        <v>0.1541741113689199</v>
      </c>
      <c r="E23" s="71">
        <v>0.1541741113689199</v>
      </c>
      <c r="F23" s="71">
        <v>0.1541741113689199</v>
      </c>
      <c r="G23" s="71">
        <v>0.10869200647171962</v>
      </c>
      <c r="H23" s="71">
        <v>0.12794369012335993</v>
      </c>
      <c r="I23" s="71">
        <v>0.10869200647171962</v>
      </c>
      <c r="J23" s="156"/>
    </row>
    <row r="24" spans="1:10" ht="22.5" customHeight="1" x14ac:dyDescent="0.25">
      <c r="A24" s="159" t="s">
        <v>64</v>
      </c>
      <c r="B24" s="160"/>
      <c r="C24" s="71">
        <v>0.94950000000000001</v>
      </c>
      <c r="D24" s="53">
        <v>0.9425</v>
      </c>
      <c r="E24" s="71">
        <v>0.9355</v>
      </c>
      <c r="F24" s="71">
        <v>0.92849999999999999</v>
      </c>
      <c r="G24" s="71">
        <v>0.96350000000000002</v>
      </c>
      <c r="H24" s="71">
        <v>0.9385</v>
      </c>
      <c r="I24" s="71">
        <v>0.9385</v>
      </c>
      <c r="J24" s="157"/>
    </row>
    <row r="25" spans="1:10" x14ac:dyDescent="0.25">
      <c r="A25" s="161" t="s">
        <v>65</v>
      </c>
      <c r="B25" s="162"/>
      <c r="C25" s="165">
        <v>0.21555988559127948</v>
      </c>
      <c r="D25" s="166">
        <v>0.22458791657179833</v>
      </c>
      <c r="E25" s="165">
        <v>0.23375105437618382</v>
      </c>
      <c r="F25" s="165">
        <v>0.24305235473227782</v>
      </c>
      <c r="G25" s="165">
        <v>0.15069227449062739</v>
      </c>
      <c r="H25" s="165">
        <v>0.20185795431364939</v>
      </c>
      <c r="I25" s="165">
        <v>0.18134470588355844</v>
      </c>
      <c r="J25" s="157"/>
    </row>
    <row r="26" spans="1:10" x14ac:dyDescent="0.25">
      <c r="A26" s="163"/>
      <c r="B26" s="164"/>
      <c r="C26" s="165"/>
      <c r="D26" s="166"/>
      <c r="E26" s="165"/>
      <c r="F26" s="165"/>
      <c r="G26" s="165"/>
      <c r="H26" s="165"/>
      <c r="I26" s="165"/>
      <c r="J26" s="158"/>
    </row>
    <row r="27" spans="1:10" ht="22.5" customHeight="1" x14ac:dyDescent="0.25">
      <c r="A27" s="170" t="s">
        <v>66</v>
      </c>
      <c r="B27" s="171"/>
      <c r="C27" s="171"/>
      <c r="D27" s="171"/>
      <c r="E27" s="171"/>
      <c r="F27" s="171"/>
      <c r="G27" s="171"/>
      <c r="H27" s="171"/>
      <c r="I27" s="171"/>
      <c r="J27" s="172"/>
    </row>
    <row r="28" spans="1:10" ht="90" customHeight="1" x14ac:dyDescent="0.25">
      <c r="A28" s="167" t="s">
        <v>77</v>
      </c>
      <c r="B28" s="168"/>
      <c r="C28" s="168"/>
      <c r="D28" s="168"/>
      <c r="E28" s="168"/>
      <c r="F28" s="168"/>
      <c r="G28" s="168"/>
      <c r="H28" s="168"/>
      <c r="I28" s="168"/>
      <c r="J28" s="169"/>
    </row>
    <row r="30" spans="1:10" ht="38.5" customHeight="1" x14ac:dyDescent="0.25"/>
    <row r="31" spans="1:10" ht="13" x14ac:dyDescent="0.3">
      <c r="A31" s="92" t="s">
        <v>17</v>
      </c>
      <c r="B31" s="92"/>
      <c r="C31" s="92"/>
      <c r="D31" s="92"/>
      <c r="E31" s="57"/>
      <c r="F31" s="92"/>
      <c r="G31" s="92"/>
      <c r="H31" s="92"/>
      <c r="I31" s="92"/>
      <c r="J31" s="92"/>
    </row>
    <row r="32" spans="1:10" ht="13" x14ac:dyDescent="0.3">
      <c r="A32" s="92" t="s">
        <v>18</v>
      </c>
      <c r="B32" s="92"/>
      <c r="C32" s="92"/>
      <c r="D32" s="92"/>
      <c r="E32" s="57"/>
      <c r="F32" s="92"/>
      <c r="G32" s="92"/>
      <c r="H32" s="92"/>
      <c r="I32" s="92"/>
      <c r="J32" s="92"/>
    </row>
  </sheetData>
  <mergeCells count="29">
    <mergeCell ref="A27:J27"/>
    <mergeCell ref="G6:I6"/>
    <mergeCell ref="A20:J20"/>
    <mergeCell ref="A21:B22"/>
    <mergeCell ref="C21:J21"/>
    <mergeCell ref="C22:J22"/>
    <mergeCell ref="A31:D31"/>
    <mergeCell ref="A32:D32"/>
    <mergeCell ref="F31:J31"/>
    <mergeCell ref="F32:J32"/>
    <mergeCell ref="J23:J26"/>
    <mergeCell ref="A24:B24"/>
    <mergeCell ref="A25:B26"/>
    <mergeCell ref="C25:C26"/>
    <mergeCell ref="D25:D26"/>
    <mergeCell ref="A28:J28"/>
    <mergeCell ref="E25:E26"/>
    <mergeCell ref="F25:F26"/>
    <mergeCell ref="G25:G26"/>
    <mergeCell ref="A23:B23"/>
    <mergeCell ref="H25:H26"/>
    <mergeCell ref="I25:I26"/>
    <mergeCell ref="A2:J2"/>
    <mergeCell ref="A4:J4"/>
    <mergeCell ref="A5:A7"/>
    <mergeCell ref="B5:B7"/>
    <mergeCell ref="C5:I5"/>
    <mergeCell ref="J5:J7"/>
    <mergeCell ref="C6:F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5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9</xdr:col>
                <xdr:colOff>254000</xdr:colOff>
                <xdr:row>1</xdr:row>
                <xdr:rowOff>19050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PO</vt:lpstr>
      <vt:lpstr>CRONO</vt:lpstr>
      <vt:lpstr>BDI</vt:lpstr>
      <vt:lpstr>BDI!Area_de_impressao</vt:lpstr>
      <vt:lpstr>CRONO!Area_de_impressao</vt:lpstr>
      <vt:lpstr>PO!Area_de_impressao</vt:lpstr>
      <vt:lpstr>PO!Titulos_de_impressao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CEF</dc:creator>
  <cp:lastModifiedBy>Eryck Brayann Tristão Veiga do Monte</cp:lastModifiedBy>
  <cp:lastPrinted>2024-08-20T14:37:21Z</cp:lastPrinted>
  <dcterms:created xsi:type="dcterms:W3CDTF">1997-11-03T14:04:12Z</dcterms:created>
  <dcterms:modified xsi:type="dcterms:W3CDTF">2024-08-21T12:05:54Z</dcterms:modified>
</cp:coreProperties>
</file>